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295" windowHeight="46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9" i="1" l="1"/>
  <c r="E23" i="1" l="1"/>
  <c r="P41" i="1"/>
  <c r="O37" i="1"/>
  <c r="N37" i="1"/>
  <c r="L32" i="1"/>
  <c r="M27" i="1"/>
  <c r="S25" i="1"/>
  <c r="O27" i="1" s="1"/>
  <c r="S28" i="1" s="1"/>
  <c r="O25" i="1"/>
  <c r="O23" i="1"/>
  <c r="Q18" i="1"/>
  <c r="Q16" i="1"/>
  <c r="Q14" i="1"/>
  <c r="S11" i="1"/>
  <c r="S9" i="1"/>
  <c r="C27" i="1"/>
  <c r="I25" i="1"/>
  <c r="E27" i="1" s="1"/>
  <c r="E25" i="1"/>
  <c r="M32" i="1" l="1"/>
  <c r="S43" i="1"/>
  <c r="O35" i="1"/>
  <c r="O43" i="1"/>
  <c r="R34" i="1"/>
  <c r="O34" i="1"/>
  <c r="O32" i="1"/>
  <c r="R35" i="1"/>
  <c r="P37" i="1" l="1"/>
  <c r="R41" i="1" s="1"/>
  <c r="I28" i="1" l="1"/>
  <c r="E43" i="1" l="1"/>
  <c r="I43" i="1"/>
  <c r="F41" i="1" l="1"/>
  <c r="D37" i="1"/>
  <c r="E37" i="1"/>
  <c r="B32" i="1"/>
  <c r="G18" i="1"/>
  <c r="G16" i="1"/>
  <c r="G14" i="1"/>
  <c r="I11" i="1"/>
  <c r="E32" i="1" l="1"/>
  <c r="H34" i="1"/>
  <c r="H35" i="1"/>
  <c r="E35" i="1"/>
  <c r="E34" i="1"/>
  <c r="C32" i="1"/>
  <c r="F37" i="1" l="1"/>
  <c r="H41" i="1" s="1"/>
</calcChain>
</file>

<file path=xl/sharedStrings.xml><?xml version="1.0" encoding="utf-8"?>
<sst xmlns="http://schemas.openxmlformats.org/spreadsheetml/2006/main" count="81" uniqueCount="42">
  <si>
    <t>متر</t>
  </si>
  <si>
    <t>جهت اعمال بار زلزله</t>
  </si>
  <si>
    <t>پهنه لرزه خیزی سازه</t>
  </si>
  <si>
    <t>A=</t>
  </si>
  <si>
    <t>درجه اهمیت سازه</t>
  </si>
  <si>
    <t>I=</t>
  </si>
  <si>
    <t>نوع زمین</t>
  </si>
  <si>
    <t>نوع سیستم سازه ای</t>
  </si>
  <si>
    <t>نوع اسکلت</t>
  </si>
  <si>
    <t>نوع سیستم</t>
  </si>
  <si>
    <t>Ts=</t>
  </si>
  <si>
    <t>S=</t>
  </si>
  <si>
    <t>(H)ارتفاع ساختمان از تراز پایه</t>
  </si>
  <si>
    <t>X</t>
  </si>
  <si>
    <t xml:space="preserve"> ضریب بازتاب ساختمان(B)</t>
  </si>
  <si>
    <t>B=</t>
  </si>
  <si>
    <t>.با خطر نسبی خیلی زیاد و زیاد N=</t>
  </si>
  <si>
    <t>.با خطر نسبی متوسط وکم N=</t>
  </si>
  <si>
    <t>B1*N</t>
  </si>
  <si>
    <r>
      <t>زمان تناوب اصلی سازه</t>
    </r>
    <r>
      <rPr>
        <sz val="14"/>
        <color theme="1"/>
        <rFont val="Calibri"/>
        <family val="2"/>
        <scheme val="minor"/>
      </rPr>
      <t>(T)</t>
    </r>
  </si>
  <si>
    <t>ضریب زلزله (C)</t>
  </si>
  <si>
    <t>در سیستم قاب خمشی</t>
  </si>
  <si>
    <t>جداگرهای میانقابی مانع حرکت قاب ها هستند</t>
  </si>
  <si>
    <t>استفاده از زمان تناوب دینامیکی با محدودیت 1.25 برابر T تجربی</t>
  </si>
  <si>
    <t>ضریب نامعینی سازه</t>
  </si>
  <si>
    <t>ρ=</t>
  </si>
  <si>
    <r>
      <t>T</t>
    </r>
    <r>
      <rPr>
        <b/>
        <sz val="10"/>
        <color theme="1"/>
        <rFont val="Calibri"/>
        <family val="2"/>
        <scheme val="minor"/>
      </rPr>
      <t>Final</t>
    </r>
    <r>
      <rPr>
        <b/>
        <sz val="16"/>
        <color theme="1"/>
        <rFont val="Calibri"/>
        <family val="2"/>
        <scheme val="minor"/>
      </rPr>
      <t>=</t>
    </r>
  </si>
  <si>
    <t>k=</t>
  </si>
  <si>
    <t>محاسبه ضریب k</t>
  </si>
  <si>
    <t xml:space="preserve"> (ضریب رفتار)R=</t>
  </si>
  <si>
    <t>Y</t>
  </si>
  <si>
    <r>
      <t>T</t>
    </r>
    <r>
      <rPr>
        <b/>
        <sz val="11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>=</t>
    </r>
  </si>
  <si>
    <t>متوسط</t>
  </si>
  <si>
    <t>بله</t>
  </si>
  <si>
    <t>قاب خمشی متوسط</t>
  </si>
  <si>
    <t>III</t>
  </si>
  <si>
    <t>بتنی</t>
  </si>
  <si>
    <t>در صورت داشتن هر گونه پیشنهاد و انتقاد با ایمیل m.azizi.civil@gmail.com ارتباط داشته باشید و ما را در بهبود عملکرد یاری فرمایید.</t>
  </si>
  <si>
    <t>اطلاعات ورودی را تکمیل نموده در کمتر از 10 ثانیه ضریب زلزله را بر اساس استاندارد 2800 ویرایش چهارم با دقت بسیار بالا محاسبه نمایید</t>
  </si>
  <si>
    <t>گروه فنی و مهندسی فردوس سازه: sazeferdos.com</t>
  </si>
  <si>
    <t xml:space="preserve">محاسبه ضریب زلزله </t>
  </si>
  <si>
    <t>باخطرنسبی 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</si>
</sst>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mbria Math"/>
      <family val="1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2" fontId="6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/>
    <xf numFmtId="0" fontId="7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2" borderId="9" xfId="0" applyFont="1" applyFill="1" applyBorder="1" applyAlignment="1">
      <alignment horizontal="right" vertical="center"/>
    </xf>
    <xf numFmtId="2" fontId="7" fillId="2" borderId="9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E0DF9"/>
      <color rgb="FF8D16F0"/>
      <color rgb="FF9545C1"/>
      <color rgb="FFEF1F8C"/>
      <color rgb="FF483692"/>
      <color rgb="FF270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44263</xdr:colOff>
      <xdr:row>25</xdr:row>
      <xdr:rowOff>139514</xdr:rowOff>
    </xdr:from>
    <xdr:to>
      <xdr:col>3</xdr:col>
      <xdr:colOff>539563</xdr:colOff>
      <xdr:row>25</xdr:row>
      <xdr:rowOff>139515</xdr:rowOff>
    </xdr:to>
    <xdr:cxnSp macro="">
      <xdr:nvCxnSpPr>
        <xdr:cNvPr id="3" name="Straight Arrow Connector 2"/>
        <xdr:cNvCxnSpPr/>
      </xdr:nvCxnSpPr>
      <xdr:spPr>
        <a:xfrm flipV="1">
          <a:off x="2464734" y="6224308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26</xdr:row>
      <xdr:rowOff>171450</xdr:rowOff>
    </xdr:from>
    <xdr:to>
      <xdr:col>1</xdr:col>
      <xdr:colOff>571500</xdr:colOff>
      <xdr:row>26</xdr:row>
      <xdr:rowOff>171451</xdr:rowOff>
    </xdr:to>
    <xdr:cxnSp macro="">
      <xdr:nvCxnSpPr>
        <xdr:cNvPr id="6" name="Straight Arrow Connector 5"/>
        <xdr:cNvCxnSpPr/>
      </xdr:nvCxnSpPr>
      <xdr:spPr>
        <a:xfrm flipV="1">
          <a:off x="1286435" y="6581215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123264</xdr:colOff>
      <xdr:row>10</xdr:row>
      <xdr:rowOff>190500</xdr:rowOff>
    </xdr:from>
    <xdr:to>
      <xdr:col>6</xdr:col>
      <xdr:colOff>618564</xdr:colOff>
      <xdr:row>10</xdr:row>
      <xdr:rowOff>190501</xdr:rowOff>
    </xdr:to>
    <xdr:cxnSp macro="">
      <xdr:nvCxnSpPr>
        <xdr:cNvPr id="4" name="Straight Arrow Connector 3"/>
        <xdr:cNvCxnSpPr/>
      </xdr:nvCxnSpPr>
      <xdr:spPr>
        <a:xfrm flipV="1">
          <a:off x="4437529" y="2140324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78441</xdr:colOff>
      <xdr:row>24</xdr:row>
      <xdr:rowOff>179295</xdr:rowOff>
    </xdr:from>
    <xdr:to>
      <xdr:col>5</xdr:col>
      <xdr:colOff>425824</xdr:colOff>
      <xdr:row>24</xdr:row>
      <xdr:rowOff>179296</xdr:rowOff>
    </xdr:to>
    <xdr:cxnSp macro="">
      <xdr:nvCxnSpPr>
        <xdr:cNvPr id="5" name="Straight Arrow Connector 4"/>
        <xdr:cNvCxnSpPr/>
      </xdr:nvCxnSpPr>
      <xdr:spPr>
        <a:xfrm flipV="1">
          <a:off x="3137647" y="5468471"/>
          <a:ext cx="997324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212912</xdr:colOff>
      <xdr:row>40</xdr:row>
      <xdr:rowOff>168088</xdr:rowOff>
    </xdr:from>
    <xdr:to>
      <xdr:col>3</xdr:col>
      <xdr:colOff>0</xdr:colOff>
      <xdr:row>40</xdr:row>
      <xdr:rowOff>168089</xdr:rowOff>
    </xdr:to>
    <xdr:cxnSp macro="">
      <xdr:nvCxnSpPr>
        <xdr:cNvPr id="21" name="Straight Arrow Connector 20"/>
        <xdr:cNvCxnSpPr/>
      </xdr:nvCxnSpPr>
      <xdr:spPr>
        <a:xfrm flipV="1">
          <a:off x="1423147" y="9222441"/>
          <a:ext cx="997324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122705</xdr:colOff>
      <xdr:row>42</xdr:row>
      <xdr:rowOff>173131</xdr:rowOff>
    </xdr:from>
    <xdr:to>
      <xdr:col>6</xdr:col>
      <xdr:colOff>618005</xdr:colOff>
      <xdr:row>42</xdr:row>
      <xdr:rowOff>173132</xdr:rowOff>
    </xdr:to>
    <xdr:cxnSp macro="">
      <xdr:nvCxnSpPr>
        <xdr:cNvPr id="22" name="Straight Arrow Connector 21"/>
        <xdr:cNvCxnSpPr/>
      </xdr:nvCxnSpPr>
      <xdr:spPr>
        <a:xfrm flipV="1">
          <a:off x="4436970" y="9642102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44263</xdr:colOff>
      <xdr:row>25</xdr:row>
      <xdr:rowOff>139514</xdr:rowOff>
    </xdr:from>
    <xdr:to>
      <xdr:col>13</xdr:col>
      <xdr:colOff>539563</xdr:colOff>
      <xdr:row>25</xdr:row>
      <xdr:rowOff>139515</xdr:rowOff>
    </xdr:to>
    <xdr:cxnSp macro="">
      <xdr:nvCxnSpPr>
        <xdr:cNvPr id="8" name="Straight Arrow Connector 7"/>
        <xdr:cNvCxnSpPr/>
      </xdr:nvCxnSpPr>
      <xdr:spPr>
        <a:xfrm flipV="1">
          <a:off x="2464734" y="5742455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26</xdr:row>
      <xdr:rowOff>171450</xdr:rowOff>
    </xdr:from>
    <xdr:to>
      <xdr:col>11</xdr:col>
      <xdr:colOff>571500</xdr:colOff>
      <xdr:row>26</xdr:row>
      <xdr:rowOff>171451</xdr:rowOff>
    </xdr:to>
    <xdr:cxnSp macro="">
      <xdr:nvCxnSpPr>
        <xdr:cNvPr id="9" name="Straight Arrow Connector 8"/>
        <xdr:cNvCxnSpPr/>
      </xdr:nvCxnSpPr>
      <xdr:spPr>
        <a:xfrm flipV="1">
          <a:off x="1286435" y="6099362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123264</xdr:colOff>
      <xdr:row>10</xdr:row>
      <xdr:rowOff>190500</xdr:rowOff>
    </xdr:from>
    <xdr:to>
      <xdr:col>16</xdr:col>
      <xdr:colOff>618564</xdr:colOff>
      <xdr:row>10</xdr:row>
      <xdr:rowOff>190501</xdr:rowOff>
    </xdr:to>
    <xdr:cxnSp macro="">
      <xdr:nvCxnSpPr>
        <xdr:cNvPr id="10" name="Straight Arrow Connector 9"/>
        <xdr:cNvCxnSpPr/>
      </xdr:nvCxnSpPr>
      <xdr:spPr>
        <a:xfrm flipV="1">
          <a:off x="4437529" y="2129118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78441</xdr:colOff>
      <xdr:row>24</xdr:row>
      <xdr:rowOff>179295</xdr:rowOff>
    </xdr:from>
    <xdr:to>
      <xdr:col>15</xdr:col>
      <xdr:colOff>425824</xdr:colOff>
      <xdr:row>24</xdr:row>
      <xdr:rowOff>179296</xdr:rowOff>
    </xdr:to>
    <xdr:cxnSp macro="">
      <xdr:nvCxnSpPr>
        <xdr:cNvPr id="11" name="Straight Arrow Connector 10"/>
        <xdr:cNvCxnSpPr/>
      </xdr:nvCxnSpPr>
      <xdr:spPr>
        <a:xfrm flipV="1">
          <a:off x="3137647" y="5457266"/>
          <a:ext cx="997324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212912</xdr:colOff>
      <xdr:row>40</xdr:row>
      <xdr:rowOff>168088</xdr:rowOff>
    </xdr:from>
    <xdr:to>
      <xdr:col>13</xdr:col>
      <xdr:colOff>0</xdr:colOff>
      <xdr:row>40</xdr:row>
      <xdr:rowOff>168089</xdr:rowOff>
    </xdr:to>
    <xdr:cxnSp macro="">
      <xdr:nvCxnSpPr>
        <xdr:cNvPr id="12" name="Straight Arrow Connector 11"/>
        <xdr:cNvCxnSpPr/>
      </xdr:nvCxnSpPr>
      <xdr:spPr>
        <a:xfrm flipV="1">
          <a:off x="1423147" y="9222441"/>
          <a:ext cx="997324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122705</xdr:colOff>
      <xdr:row>42</xdr:row>
      <xdr:rowOff>173131</xdr:rowOff>
    </xdr:from>
    <xdr:to>
      <xdr:col>16</xdr:col>
      <xdr:colOff>618005</xdr:colOff>
      <xdr:row>42</xdr:row>
      <xdr:rowOff>173132</xdr:rowOff>
    </xdr:to>
    <xdr:cxnSp macro="">
      <xdr:nvCxnSpPr>
        <xdr:cNvPr id="13" name="Straight Arrow Connector 12"/>
        <xdr:cNvCxnSpPr/>
      </xdr:nvCxnSpPr>
      <xdr:spPr>
        <a:xfrm flipV="1">
          <a:off x="4436970" y="9642102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44263</xdr:colOff>
      <xdr:row>25</xdr:row>
      <xdr:rowOff>139514</xdr:rowOff>
    </xdr:from>
    <xdr:to>
      <xdr:col>13</xdr:col>
      <xdr:colOff>539563</xdr:colOff>
      <xdr:row>25</xdr:row>
      <xdr:rowOff>139515</xdr:rowOff>
    </xdr:to>
    <xdr:cxnSp macro="">
      <xdr:nvCxnSpPr>
        <xdr:cNvPr id="44" name="Straight Arrow Connector 43"/>
        <xdr:cNvCxnSpPr/>
      </xdr:nvCxnSpPr>
      <xdr:spPr>
        <a:xfrm flipV="1">
          <a:off x="1848410" y="5731249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26</xdr:row>
      <xdr:rowOff>171450</xdr:rowOff>
    </xdr:from>
    <xdr:to>
      <xdr:col>11</xdr:col>
      <xdr:colOff>571500</xdr:colOff>
      <xdr:row>26</xdr:row>
      <xdr:rowOff>171451</xdr:rowOff>
    </xdr:to>
    <xdr:cxnSp macro="">
      <xdr:nvCxnSpPr>
        <xdr:cNvPr id="45" name="Straight Arrow Connector 44"/>
        <xdr:cNvCxnSpPr/>
      </xdr:nvCxnSpPr>
      <xdr:spPr>
        <a:xfrm flipV="1">
          <a:off x="490818" y="6088156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123264</xdr:colOff>
      <xdr:row>10</xdr:row>
      <xdr:rowOff>190500</xdr:rowOff>
    </xdr:from>
    <xdr:to>
      <xdr:col>16</xdr:col>
      <xdr:colOff>618564</xdr:colOff>
      <xdr:row>10</xdr:row>
      <xdr:rowOff>190501</xdr:rowOff>
    </xdr:to>
    <xdr:cxnSp macro="">
      <xdr:nvCxnSpPr>
        <xdr:cNvPr id="46" name="Straight Arrow Connector 45"/>
        <xdr:cNvCxnSpPr/>
      </xdr:nvCxnSpPr>
      <xdr:spPr>
        <a:xfrm flipV="1">
          <a:off x="4090146" y="2117912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78441</xdr:colOff>
      <xdr:row>24</xdr:row>
      <xdr:rowOff>179295</xdr:rowOff>
    </xdr:from>
    <xdr:to>
      <xdr:col>15</xdr:col>
      <xdr:colOff>425824</xdr:colOff>
      <xdr:row>24</xdr:row>
      <xdr:rowOff>179296</xdr:rowOff>
    </xdr:to>
    <xdr:cxnSp macro="">
      <xdr:nvCxnSpPr>
        <xdr:cNvPr id="47" name="Straight Arrow Connector 46"/>
        <xdr:cNvCxnSpPr/>
      </xdr:nvCxnSpPr>
      <xdr:spPr>
        <a:xfrm flipV="1">
          <a:off x="2610970" y="5446060"/>
          <a:ext cx="1086972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212912</xdr:colOff>
      <xdr:row>40</xdr:row>
      <xdr:rowOff>168088</xdr:rowOff>
    </xdr:from>
    <xdr:to>
      <xdr:col>13</xdr:col>
      <xdr:colOff>0</xdr:colOff>
      <xdr:row>40</xdr:row>
      <xdr:rowOff>168089</xdr:rowOff>
    </xdr:to>
    <xdr:cxnSp macro="">
      <xdr:nvCxnSpPr>
        <xdr:cNvPr id="48" name="Straight Arrow Connector 47"/>
        <xdr:cNvCxnSpPr/>
      </xdr:nvCxnSpPr>
      <xdr:spPr>
        <a:xfrm flipV="1">
          <a:off x="627530" y="9177617"/>
          <a:ext cx="1176617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122705</xdr:colOff>
      <xdr:row>42</xdr:row>
      <xdr:rowOff>173131</xdr:rowOff>
    </xdr:from>
    <xdr:to>
      <xdr:col>16</xdr:col>
      <xdr:colOff>618005</xdr:colOff>
      <xdr:row>42</xdr:row>
      <xdr:rowOff>173132</xdr:rowOff>
    </xdr:to>
    <xdr:cxnSp macro="">
      <xdr:nvCxnSpPr>
        <xdr:cNvPr id="49" name="Straight Arrow Connector 48"/>
        <xdr:cNvCxnSpPr/>
      </xdr:nvCxnSpPr>
      <xdr:spPr>
        <a:xfrm flipV="1">
          <a:off x="4089587" y="9597278"/>
          <a:ext cx="4953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topLeftCell="A16" zoomScale="85" zoomScaleNormal="85" workbookViewId="0">
      <selection activeCell="I26" sqref="I26"/>
    </sheetView>
  </sheetViews>
  <sheetFormatPr defaultColWidth="9.140625" defaultRowHeight="15" x14ac:dyDescent="0.25"/>
  <cols>
    <col min="1" max="1" width="5.42578125" style="14" customWidth="1"/>
    <col min="2" max="3" width="9.140625" style="14"/>
    <col min="4" max="4" width="9.5703125" style="14" bestFit="1" customWidth="1"/>
    <col min="5" max="5" width="9.7109375" style="14" customWidth="1"/>
    <col min="6" max="6" width="9.140625" style="14"/>
    <col min="7" max="7" width="11.140625" style="14" bestFit="1" customWidth="1"/>
    <col min="8" max="14" width="9.140625" style="14"/>
    <col min="15" max="15" width="10" style="14" customWidth="1"/>
    <col min="16" max="16384" width="9.140625" style="14"/>
  </cols>
  <sheetData>
    <row r="1" spans="1:19" ht="15.75" thickBot="1" x14ac:dyDescent="0.3"/>
    <row r="2" spans="1:19" ht="30" customHeight="1" thickBot="1" x14ac:dyDescent="0.3">
      <c r="E2" s="134" t="s">
        <v>38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</row>
    <row r="3" spans="1:19" ht="26.25" customHeight="1" thickBot="1" x14ac:dyDescent="0.3">
      <c r="A3" s="15"/>
      <c r="B3" s="108" t="s">
        <v>40</v>
      </c>
      <c r="C3" s="109"/>
      <c r="D3" s="109"/>
      <c r="E3" s="109"/>
      <c r="F3" s="110"/>
      <c r="G3" s="110"/>
      <c r="H3" s="110"/>
      <c r="I3" s="111"/>
      <c r="J3" s="15"/>
      <c r="K3" s="15"/>
      <c r="L3" s="117" t="s">
        <v>40</v>
      </c>
      <c r="M3" s="110"/>
      <c r="N3" s="110"/>
      <c r="O3" s="110"/>
      <c r="P3" s="110"/>
      <c r="Q3" s="110"/>
      <c r="R3" s="109"/>
      <c r="S3" s="118"/>
    </row>
    <row r="4" spans="1:19" ht="12" customHeight="1" thickBot="1" x14ac:dyDescent="0.3">
      <c r="A4" s="15"/>
      <c r="B4" s="61"/>
      <c r="C4" s="59"/>
      <c r="D4" s="59"/>
      <c r="E4" s="59"/>
      <c r="F4" s="59"/>
      <c r="G4" s="59"/>
      <c r="H4" s="59"/>
      <c r="I4" s="60"/>
      <c r="J4" s="15"/>
      <c r="K4" s="15"/>
      <c r="L4" s="61"/>
      <c r="M4" s="59"/>
      <c r="N4" s="59"/>
      <c r="O4" s="59"/>
      <c r="P4" s="59"/>
      <c r="Q4" s="59"/>
      <c r="R4" s="59"/>
      <c r="S4" s="60"/>
    </row>
    <row r="5" spans="1:19" ht="27" customHeight="1" thickBot="1" x14ac:dyDescent="0.3">
      <c r="A5" s="10"/>
      <c r="B5" s="85" t="s">
        <v>1</v>
      </c>
      <c r="C5" s="86"/>
      <c r="D5" s="87"/>
      <c r="E5" s="38" t="s">
        <v>13</v>
      </c>
      <c r="F5" s="28"/>
      <c r="G5" s="28"/>
      <c r="H5" s="28"/>
      <c r="I5" s="3"/>
      <c r="J5" s="4"/>
      <c r="K5" s="4"/>
      <c r="L5" s="85" t="s">
        <v>1</v>
      </c>
      <c r="M5" s="86"/>
      <c r="N5" s="87"/>
      <c r="O5" s="38" t="s">
        <v>30</v>
      </c>
      <c r="P5" s="33"/>
      <c r="Q5" s="33"/>
      <c r="R5" s="33"/>
      <c r="S5" s="3"/>
    </row>
    <row r="6" spans="1:19" ht="5.25" customHeight="1" thickBot="1" x14ac:dyDescent="0.3">
      <c r="A6" s="10"/>
      <c r="B6" s="112"/>
      <c r="C6" s="113"/>
      <c r="D6" s="113"/>
      <c r="E6" s="28"/>
      <c r="F6" s="28"/>
      <c r="G6" s="28"/>
      <c r="H6" s="28"/>
      <c r="I6" s="3"/>
      <c r="J6" s="4"/>
      <c r="K6" s="4"/>
      <c r="L6" s="112"/>
      <c r="M6" s="113"/>
      <c r="N6" s="113"/>
      <c r="O6" s="33"/>
      <c r="P6" s="33"/>
      <c r="Q6" s="33"/>
      <c r="R6" s="33"/>
      <c r="S6" s="3"/>
    </row>
    <row r="7" spans="1:19" ht="29.25" customHeight="1" thickBot="1" x14ac:dyDescent="0.3">
      <c r="A7" s="10"/>
      <c r="B7" s="88" t="s">
        <v>12</v>
      </c>
      <c r="C7" s="89"/>
      <c r="D7" s="89"/>
      <c r="E7" s="90"/>
      <c r="F7" s="69">
        <v>16.2</v>
      </c>
      <c r="G7" s="16" t="s">
        <v>0</v>
      </c>
      <c r="H7" s="28"/>
      <c r="I7" s="3"/>
      <c r="J7" s="4"/>
      <c r="K7" s="4"/>
      <c r="L7" s="88" t="s">
        <v>12</v>
      </c>
      <c r="M7" s="89"/>
      <c r="N7" s="89"/>
      <c r="O7" s="90"/>
      <c r="P7" s="69">
        <v>16.2</v>
      </c>
      <c r="Q7" s="16" t="s">
        <v>0</v>
      </c>
      <c r="R7" s="33"/>
      <c r="S7" s="3"/>
    </row>
    <row r="8" spans="1:19" ht="6.75" customHeight="1" thickBot="1" x14ac:dyDescent="0.3">
      <c r="A8" s="10"/>
      <c r="B8" s="112"/>
      <c r="C8" s="113"/>
      <c r="D8" s="113"/>
      <c r="E8" s="28"/>
      <c r="F8" s="28"/>
      <c r="G8" s="28"/>
      <c r="H8" s="28"/>
      <c r="I8" s="3"/>
      <c r="J8" s="4"/>
      <c r="K8" s="4"/>
      <c r="L8" s="112"/>
      <c r="M8" s="113"/>
      <c r="N8" s="113"/>
      <c r="O8" s="33"/>
      <c r="P8" s="33"/>
      <c r="Q8" s="33"/>
      <c r="R8" s="33"/>
      <c r="S8" s="3"/>
    </row>
    <row r="9" spans="1:19" ht="30.75" customHeight="1" thickBot="1" x14ac:dyDescent="0.3">
      <c r="A9" s="10"/>
      <c r="B9" s="85" t="s">
        <v>2</v>
      </c>
      <c r="C9" s="86"/>
      <c r="D9" s="87"/>
      <c r="E9" s="114" t="s">
        <v>41</v>
      </c>
      <c r="F9" s="115"/>
      <c r="G9" s="116"/>
      <c r="H9" s="39" t="s">
        <v>3</v>
      </c>
      <c r="I9" s="68">
        <f>IF(E9="باخطرنسبی خیلی زیاد",0.35,IF(E9="باخطرنسبی زیاد",0.3,IF(E9="باخطرنسبی متوسط",0.25,IF(E9="باخطرنسبی کم",0.2))))</f>
        <v>0.25</v>
      </c>
      <c r="J9" s="4"/>
      <c r="K9" s="4"/>
      <c r="L9" s="85" t="s">
        <v>2</v>
      </c>
      <c r="M9" s="86"/>
      <c r="N9" s="87"/>
      <c r="O9" s="114" t="s">
        <v>41</v>
      </c>
      <c r="P9" s="115"/>
      <c r="Q9" s="116"/>
      <c r="R9" s="39" t="s">
        <v>3</v>
      </c>
      <c r="S9" s="40">
        <f>IF(O9="باخطرنسبی خیلی زیاد",0.35,IF(O9="باخطرنسبی زیاد",0.3,IF(O9="باخطرنسبی متوسط",0.25,IF(O9="باخطرنسبی کم",0.2))))</f>
        <v>0.25</v>
      </c>
    </row>
    <row r="10" spans="1:19" ht="7.5" customHeight="1" thickBot="1" x14ac:dyDescent="0.3">
      <c r="A10" s="10"/>
      <c r="B10" s="112"/>
      <c r="C10" s="113"/>
      <c r="D10" s="113"/>
      <c r="E10" s="28"/>
      <c r="F10" s="28"/>
      <c r="G10" s="28"/>
      <c r="H10" s="28"/>
      <c r="I10" s="3"/>
      <c r="J10" s="4"/>
      <c r="K10" s="4"/>
      <c r="L10" s="112"/>
      <c r="M10" s="113"/>
      <c r="N10" s="113"/>
      <c r="O10" s="33"/>
      <c r="P10" s="33"/>
      <c r="Q10" s="33"/>
      <c r="R10" s="33"/>
      <c r="S10" s="3"/>
    </row>
    <row r="11" spans="1:19" ht="30" customHeight="1" thickBot="1" x14ac:dyDescent="0.3">
      <c r="A11" s="10"/>
      <c r="B11" s="85" t="s">
        <v>4</v>
      </c>
      <c r="C11" s="86"/>
      <c r="D11" s="87"/>
      <c r="E11" s="114" t="s">
        <v>32</v>
      </c>
      <c r="F11" s="116"/>
      <c r="G11" s="39"/>
      <c r="H11" s="39" t="s">
        <v>5</v>
      </c>
      <c r="I11" s="40">
        <f>IF(E11="خیلی زیاد",1.4,IF(E11="زیاد",1.2,IF(E11="متوسط",1,IF(E11="کم",0.8))))</f>
        <v>1</v>
      </c>
      <c r="J11" s="4"/>
      <c r="K11" s="4"/>
      <c r="L11" s="85" t="s">
        <v>4</v>
      </c>
      <c r="M11" s="86"/>
      <c r="N11" s="87"/>
      <c r="O11" s="114" t="s">
        <v>32</v>
      </c>
      <c r="P11" s="116"/>
      <c r="Q11" s="39"/>
      <c r="R11" s="39" t="s">
        <v>5</v>
      </c>
      <c r="S11" s="40">
        <f>IF(O11="خیلی زیاد",1.4,IF(O11="زیاد",1.2,IF(O11="متوسط",1,IF(O11="کم",0.8))))</f>
        <v>1</v>
      </c>
    </row>
    <row r="12" spans="1:19" ht="6.75" customHeight="1" thickBot="1" x14ac:dyDescent="0.3">
      <c r="A12" s="10"/>
      <c r="B12" s="112"/>
      <c r="C12" s="113"/>
      <c r="D12" s="113"/>
      <c r="E12" s="28"/>
      <c r="F12" s="28"/>
      <c r="G12" s="28"/>
      <c r="H12" s="28"/>
      <c r="I12" s="3"/>
      <c r="J12" s="4"/>
      <c r="K12" s="4"/>
      <c r="L12" s="112"/>
      <c r="M12" s="113"/>
      <c r="N12" s="113"/>
      <c r="O12" s="33"/>
      <c r="P12" s="33"/>
      <c r="Q12" s="33"/>
      <c r="R12" s="33"/>
      <c r="S12" s="3"/>
    </row>
    <row r="13" spans="1:19" ht="30" customHeight="1" thickBot="1" x14ac:dyDescent="0.3">
      <c r="A13" s="10"/>
      <c r="B13" s="85" t="s">
        <v>6</v>
      </c>
      <c r="C13" s="86"/>
      <c r="D13" s="87"/>
      <c r="E13" s="69" t="s">
        <v>35</v>
      </c>
      <c r="F13" s="10"/>
      <c r="G13" s="10"/>
      <c r="H13" s="10"/>
      <c r="I13" s="3"/>
      <c r="J13" s="4"/>
      <c r="K13" s="4"/>
      <c r="L13" s="85" t="s">
        <v>6</v>
      </c>
      <c r="M13" s="86"/>
      <c r="N13" s="87"/>
      <c r="O13" s="69" t="s">
        <v>35</v>
      </c>
      <c r="P13" s="10"/>
      <c r="Q13" s="10"/>
      <c r="R13" s="10"/>
      <c r="S13" s="3"/>
    </row>
    <row r="14" spans="1:19" ht="27" customHeight="1" thickBot="1" x14ac:dyDescent="0.3">
      <c r="A14" s="10"/>
      <c r="B14" s="17"/>
      <c r="C14" s="10"/>
      <c r="D14" s="10"/>
      <c r="E14" s="10"/>
      <c r="F14" s="39" t="s">
        <v>31</v>
      </c>
      <c r="G14" s="41">
        <f>IF(E13="I",0.1,IF(E13="II",0.1,IF(E13="III",0.15,IF(E13="IV",0.15))))</f>
        <v>0.15</v>
      </c>
      <c r="H14" s="10"/>
      <c r="I14" s="3"/>
      <c r="J14" s="4"/>
      <c r="K14" s="4"/>
      <c r="L14" s="17"/>
      <c r="M14" s="10"/>
      <c r="N14" s="10"/>
      <c r="O14" s="10"/>
      <c r="P14" s="39" t="s">
        <v>31</v>
      </c>
      <c r="Q14" s="41">
        <f>IF(O13="I",0.1,IF(O13="II",0.1,IF(O13="III",0.15,IF(O13="IV",0.15))))</f>
        <v>0.15</v>
      </c>
      <c r="R14" s="10"/>
      <c r="S14" s="3"/>
    </row>
    <row r="15" spans="1:19" ht="6.75" customHeight="1" thickBot="1" x14ac:dyDescent="0.3">
      <c r="A15" s="10"/>
      <c r="B15" s="17"/>
      <c r="C15" s="10"/>
      <c r="D15" s="10"/>
      <c r="E15" s="30"/>
      <c r="F15" s="6"/>
      <c r="G15" s="16"/>
      <c r="H15" s="10"/>
      <c r="I15" s="3"/>
      <c r="J15" s="4"/>
      <c r="K15" s="4"/>
      <c r="L15" s="17"/>
      <c r="M15" s="10"/>
      <c r="N15" s="10"/>
      <c r="O15" s="48"/>
      <c r="P15" s="6"/>
      <c r="Q15" s="16"/>
      <c r="R15" s="10"/>
      <c r="S15" s="3"/>
    </row>
    <row r="16" spans="1:19" ht="24" customHeight="1" thickBot="1" x14ac:dyDescent="0.3">
      <c r="A16" s="10"/>
      <c r="B16" s="17"/>
      <c r="C16" s="10"/>
      <c r="D16" s="10"/>
      <c r="E16" s="30"/>
      <c r="F16" s="39" t="s">
        <v>10</v>
      </c>
      <c r="G16" s="41">
        <f>IF(E13="I",0.4,IF(E13="II",0.5,IF(E13="III",0.7,IF(E13="IV",1))))</f>
        <v>0.7</v>
      </c>
      <c r="H16" s="10"/>
      <c r="I16" s="3"/>
      <c r="J16" s="4"/>
      <c r="K16" s="4"/>
      <c r="L16" s="17"/>
      <c r="M16" s="10"/>
      <c r="N16" s="10"/>
      <c r="O16" s="48"/>
      <c r="P16" s="39" t="s">
        <v>10</v>
      </c>
      <c r="Q16" s="41">
        <f>IF(O13="I",0.4,IF(O13="II",0.5,IF(O13="III",0.7,IF(O13="IV",1))))</f>
        <v>0.7</v>
      </c>
      <c r="R16" s="10"/>
      <c r="S16" s="3"/>
    </row>
    <row r="17" spans="1:19" ht="7.5" customHeight="1" thickBot="1" x14ac:dyDescent="0.3">
      <c r="A17" s="10"/>
      <c r="B17" s="17"/>
      <c r="C17" s="10"/>
      <c r="D17" s="10"/>
      <c r="E17" s="30"/>
      <c r="F17" s="6"/>
      <c r="G17" s="16"/>
      <c r="H17" s="10"/>
      <c r="I17" s="3"/>
      <c r="J17" s="4"/>
      <c r="K17" s="4"/>
      <c r="L17" s="17"/>
      <c r="M17" s="10"/>
      <c r="N17" s="10"/>
      <c r="O17" s="48"/>
      <c r="P17" s="6"/>
      <c r="Q17" s="16"/>
      <c r="R17" s="10"/>
      <c r="S17" s="3"/>
    </row>
    <row r="18" spans="1:19" ht="24" customHeight="1" thickBot="1" x14ac:dyDescent="0.3">
      <c r="A18" s="10"/>
      <c r="B18" s="17"/>
      <c r="C18" s="10"/>
      <c r="D18" s="10"/>
      <c r="E18" s="30"/>
      <c r="F18" s="39" t="s">
        <v>11</v>
      </c>
      <c r="G18" s="41">
        <f>IF(E13="I",1.5,IF(E13="II",1.5,IF(E13="III",1.75,IF(AND(E13="IV",I9&lt;0.27),2.25,IF(AND(E13="IV",I9&gt;0.27),1.75)))))</f>
        <v>1.75</v>
      </c>
      <c r="H18" s="10"/>
      <c r="I18" s="3"/>
      <c r="J18" s="4"/>
      <c r="K18" s="4"/>
      <c r="L18" s="17"/>
      <c r="M18" s="10"/>
      <c r="N18" s="10"/>
      <c r="O18" s="48"/>
      <c r="P18" s="39" t="s">
        <v>11</v>
      </c>
      <c r="Q18" s="41">
        <f>IF(O13="I",1.5,IF(O13="II",1.5,IF(O13="III",1.75,IF(AND(O13="IV",S9&lt;0.27),2.25,IF(AND(O13="IV",S9&gt;0.27),1.75)))))</f>
        <v>1.75</v>
      </c>
      <c r="R18" s="10"/>
      <c r="S18" s="3"/>
    </row>
    <row r="19" spans="1:19" ht="25.5" customHeight="1" thickBot="1" x14ac:dyDescent="0.3">
      <c r="A19" s="10"/>
      <c r="B19" s="85" t="s">
        <v>7</v>
      </c>
      <c r="C19" s="86"/>
      <c r="D19" s="87"/>
      <c r="E19" s="28"/>
      <c r="F19" s="10"/>
      <c r="G19" s="10"/>
      <c r="H19" s="10"/>
      <c r="I19" s="3"/>
      <c r="J19" s="4"/>
      <c r="K19" s="4"/>
      <c r="L19" s="85" t="s">
        <v>7</v>
      </c>
      <c r="M19" s="86"/>
      <c r="N19" s="87"/>
      <c r="O19" s="33"/>
      <c r="P19" s="10"/>
      <c r="Q19" s="10"/>
      <c r="R19" s="10"/>
      <c r="S19" s="3"/>
    </row>
    <row r="20" spans="1:19" ht="6" customHeight="1" thickBot="1" x14ac:dyDescent="0.3">
      <c r="A20" s="10"/>
      <c r="B20" s="17"/>
      <c r="C20" s="10"/>
      <c r="D20" s="10"/>
      <c r="E20" s="10"/>
      <c r="F20" s="10"/>
      <c r="G20" s="10"/>
      <c r="H20" s="10"/>
      <c r="I20" s="3"/>
      <c r="J20" s="4"/>
      <c r="K20" s="4"/>
      <c r="L20" s="17"/>
      <c r="M20" s="10"/>
      <c r="N20" s="10"/>
      <c r="O20" s="10"/>
      <c r="P20" s="10"/>
      <c r="Q20" s="10"/>
      <c r="R20" s="10"/>
      <c r="S20" s="3"/>
    </row>
    <row r="21" spans="1:19" ht="22.5" customHeight="1" thickBot="1" x14ac:dyDescent="0.3">
      <c r="A21" s="4"/>
      <c r="B21" s="9"/>
      <c r="C21" s="85" t="s">
        <v>8</v>
      </c>
      <c r="D21" s="87"/>
      <c r="E21" s="101" t="s">
        <v>36</v>
      </c>
      <c r="F21" s="103"/>
      <c r="G21" s="28"/>
      <c r="H21" s="10"/>
      <c r="I21" s="3"/>
      <c r="J21" s="4"/>
      <c r="K21" s="4"/>
      <c r="L21" s="9"/>
      <c r="M21" s="85" t="s">
        <v>8</v>
      </c>
      <c r="N21" s="87"/>
      <c r="O21" s="101" t="s">
        <v>36</v>
      </c>
      <c r="P21" s="103"/>
      <c r="Q21" s="33"/>
      <c r="R21" s="10"/>
      <c r="S21" s="3"/>
    </row>
    <row r="22" spans="1:19" ht="21.75" customHeight="1" thickBot="1" x14ac:dyDescent="0.3">
      <c r="A22" s="10"/>
      <c r="B22" s="21"/>
      <c r="C22" s="85" t="s">
        <v>9</v>
      </c>
      <c r="D22" s="87"/>
      <c r="E22" s="101" t="s">
        <v>34</v>
      </c>
      <c r="F22" s="102"/>
      <c r="G22" s="103"/>
      <c r="H22" s="10"/>
      <c r="I22" s="3"/>
      <c r="J22" s="4"/>
      <c r="K22" s="4"/>
      <c r="L22" s="21"/>
      <c r="M22" s="85" t="s">
        <v>9</v>
      </c>
      <c r="N22" s="87"/>
      <c r="O22" s="101" t="s">
        <v>34</v>
      </c>
      <c r="P22" s="102"/>
      <c r="Q22" s="103"/>
      <c r="R22" s="10"/>
      <c r="S22" s="3"/>
    </row>
    <row r="23" spans="1:19" ht="21.75" customHeight="1" thickBot="1" x14ac:dyDescent="0.3">
      <c r="A23" s="4"/>
      <c r="B23" s="17"/>
      <c r="C23" s="85" t="s">
        <v>29</v>
      </c>
      <c r="D23" s="87"/>
      <c r="E23" s="24">
        <f>IF(E22="قاب ساختمانی ساده بتنی",5,IF(E22="قاب ساختمانی ساده واگرای ویژه فولادی",7,IF(AND(E22="دوگانه یاترکیبی متوسط",E21="فولادی"),6,IF(E22="قاب خمشی متوسط",5,IF(E22="قاب ساختمانی ساده هم محورویژه فولادی",5.5,IF(AND(E22="دوگانه یاترکیبی متوسط",E21="بتنی"),6,IF(AND(E22="قاب خمشی ویژه",E21="فولادی"),7.5,IF(AND(E22="قاب خمشی معمولی",E21="فولادی"),3.5))))))))</f>
        <v>5</v>
      </c>
      <c r="F23" s="28"/>
      <c r="G23" s="28"/>
      <c r="H23" s="10"/>
      <c r="I23" s="3"/>
      <c r="J23" s="4"/>
      <c r="K23" s="4"/>
      <c r="L23" s="17"/>
      <c r="M23" s="85" t="s">
        <v>29</v>
      </c>
      <c r="N23" s="87"/>
      <c r="O23" s="24">
        <f>IF(O22="قاب ساختمانی ساده بتنی",5,IF(O22="قاب ساختمانی ساده واگرای ویژه فولادی",7,IF(AND(O22="دوگانه یاترکیبی متوسط",O21="فولادی"),6,IF(O22="قاب خمشی متوسط",5,IF(O22="قاب ساختمانی ساده هم محورویژه فولادی",5.5,IF(AND(O22="دوگانه یاترکیبی متوسط",O21="بتنی"),6,IF(AND(O22="قاب خمشی ویژه",O21="فولادی"),7.5,IF(AND(O22="قاب خمشی معمولی",O21="فولادی"),3.5))))))))</f>
        <v>5</v>
      </c>
      <c r="P23" s="33"/>
      <c r="Q23" s="33"/>
      <c r="R23" s="10"/>
      <c r="S23" s="3"/>
    </row>
    <row r="24" spans="1:19" ht="6.75" customHeight="1" thickBot="1" x14ac:dyDescent="0.3">
      <c r="A24" s="10"/>
      <c r="B24" s="9"/>
      <c r="C24" s="30"/>
      <c r="D24" s="30"/>
      <c r="E24" s="30"/>
      <c r="F24" s="30"/>
      <c r="G24" s="30"/>
      <c r="H24" s="28"/>
      <c r="I24" s="3"/>
      <c r="J24" s="4"/>
      <c r="K24" s="4"/>
      <c r="L24" s="9"/>
      <c r="M24" s="48"/>
      <c r="N24" s="48"/>
      <c r="O24" s="48"/>
      <c r="P24" s="48"/>
      <c r="Q24" s="48"/>
      <c r="R24" s="33"/>
      <c r="S24" s="3"/>
    </row>
    <row r="25" spans="1:19" ht="25.5" customHeight="1" thickBot="1" x14ac:dyDescent="0.3">
      <c r="A25" s="10"/>
      <c r="B25" s="104" t="s">
        <v>19</v>
      </c>
      <c r="C25" s="105"/>
      <c r="D25" s="106"/>
      <c r="E25" s="88" t="str">
        <f>IF(AND(E22="قاب خمشی متوسط",E21="فولادی"),"T=0.08*(H^0.75)=",IF(AND(E22="قاب خمشی متوسط",E21="بتنی"),"T=0.05*(H^0.9)=",IF(E22="دوگانه یاترکیبی متوسط","T=0.05*(H^0.75)=",IF(E22="قاب ساختمانی ساده بتنی","T=0.05*(H^0.75)=",IF(E22="قاب ساختمانی ساده هم محورویژه فولادی","T=0.05*(H^0.75)=",IF(E22="قاب ساختمانی ساده واگرای ویژه فولادی","T=0.08*(H^0.75)=",IF(AND(E22="قاب خمشی ویژه",E21="فولادی"),"T=0.08*(H^0.75)=",IF(AND(E22="قاب خمشی معمولی",E21="فولادی"),"T=0.08*(H^0.75)="))))))))</f>
        <v>T=0.05*(H^0.9)=</v>
      </c>
      <c r="F25" s="89"/>
      <c r="G25" s="89"/>
      <c r="H25" s="90"/>
      <c r="I25" s="23">
        <f>IF(AND(E22="قاب خمشی متوسط",E21="فولادی"),0.08*(F7^0.75),IF(AND(E22="قاب خمشی متوسط",E21="بتنی"),0.05*(F7^0.9),IF(E22="دوگانه یاترکیبی متوسط",0.05*(F7^0.75),IF(E22="قاب ساختمانی ساده بتنی",0.05*(F7^0.75),IF(E22="قاب ساختمانی ساده هم محورویژه فولادی",0.05*(F7^0.75),IF(E22="قاب ساختمانی ساده واگرای ویژه فولادی",0.08*(F7^0.75),IF(AND(E22="قاب خمشی ویژه",E21="فولادی"),0.08*(F7^0.75),IF(AND(E22="قاب خمشی معمولی",E21="فولادی"),0.08*(F7^0.75)))))))))</f>
        <v>0.61310310761191023</v>
      </c>
      <c r="J25" s="4"/>
      <c r="K25" s="4"/>
      <c r="L25" s="104" t="s">
        <v>19</v>
      </c>
      <c r="M25" s="105"/>
      <c r="N25" s="106"/>
      <c r="O25" s="88" t="str">
        <f>IF(AND(O22="قاب خمشی متوسط",O21="فولادی"),"T=0.08*(H^0.75)=",IF(AND(O22="قاب خمشی متوسط",O21="بتنی"),"T=0.05*(H^0.9)=",IF(O22="دوگانه یاترکیبی متوسط","T=0.05*(H^0.75)=",IF(O22="قاب ساختمانی ساده بتنی","T=0.05*(H^0.75)=",IF(O22="قاب ساختمانی ساده هم محورویژه فولادی","T=0.05*(H^0.75)=",IF(O22="قاب ساختمانی ساده واگرای ویژه فولادی","T=0.08*(H^0.75)=",IF(AND(O22="قاب خمشی ویژه",O21="فولادی"),"T=0.08*(H^0.75)=",IF(AND(O22="قاب خمشی معمولی",O21="فولادی"),"T=0.08*(H^0.75)="))))))))</f>
        <v>T=0.05*(H^0.9)=</v>
      </c>
      <c r="P25" s="89"/>
      <c r="Q25" s="89"/>
      <c r="R25" s="90"/>
      <c r="S25" s="23">
        <f>IF(AND(O22="قاب خمشی متوسط",O21="فولادی"),0.08*(P7^0.75),IF(AND(O22="قاب خمشی متوسط",O21="بتنی"),0.05*(P7^0.9),IF(O22="دوگانه یاترکیبی متوسط",0.05*(P7^0.75),IF(O22="قاب ساختمانی ساده بتنی",0.05*(P7^0.75),IF(O22="قاب ساختمانی ساده هم محورویژه فولادی",0.05*(P7^0.75),IF(O22="قاب ساختمانی ساده واگرای ویژه فولادی",0.08*(P7^0.75),IF(AND(O22="قاب خمشی ویژه",O21="فولادی"),0.08*(P7^0.75),IF(AND(O22="قاب خمشی معمولی",O21="فولادی"),0.08*(P7^0.75)))))))))</f>
        <v>0.61310310761191023</v>
      </c>
    </row>
    <row r="26" spans="1:19" ht="25.5" customHeight="1" thickBot="1" x14ac:dyDescent="0.3">
      <c r="B26" s="98" t="s">
        <v>21</v>
      </c>
      <c r="C26" s="107"/>
      <c r="D26" s="35"/>
      <c r="E26" s="93" t="s">
        <v>22</v>
      </c>
      <c r="F26" s="94"/>
      <c r="G26" s="94"/>
      <c r="H26" s="95"/>
      <c r="I26" s="70" t="s">
        <v>33</v>
      </c>
      <c r="J26" s="22"/>
      <c r="K26" s="22"/>
      <c r="L26" s="98" t="s">
        <v>21</v>
      </c>
      <c r="M26" s="107"/>
      <c r="N26" s="35"/>
      <c r="O26" s="93" t="s">
        <v>22</v>
      </c>
      <c r="P26" s="94"/>
      <c r="Q26" s="94"/>
      <c r="R26" s="95"/>
      <c r="S26" s="70" t="s">
        <v>33</v>
      </c>
    </row>
    <row r="27" spans="1:19" ht="25.5" customHeight="1" thickBot="1" x14ac:dyDescent="0.3">
      <c r="A27"/>
      <c r="B27" s="36"/>
      <c r="C27" s="96" t="str">
        <f>IF(AND(E22="قاب خمشی متوسط",I26="بله"),"T = %80 Tتجربی =",IF(AND(E22="قاب خمشی متوسط",I26="خیر"),"T =  Tتجربی =",IF(E22="دوگانه یاترکیبی متوسط","T =  Tتجربی =",IF(E22="قاب ساختمانی ساده بتنی","T =  Tتجربی =",IF(E22="قاب ساختمانی ساده واگرای ویژه فولادی","T =  Tتجربی =",IF(E22="قاب ساختمانی ساده هم محورویژه فولادی","T =  Tتجربی =",IF(AND(E22="قاب خمشی ویژه",I26="بله"),"T = %80 Tتجربی =",IF(AND(E22="قاب خمشی ویژه",I26="خیر"),"T =  Tتجربی =",IF(AND(E22="قاب خمشی معمولی",I26="خیر"),"T =  Tتجربی =",IF(AND(E22="قاب خمشی معمولی",I26="بله"),"T = %80 Tتجربی ="))))))))))</f>
        <v>T = %80 Tتجربی =</v>
      </c>
      <c r="D27" s="97"/>
      <c r="E27" s="47">
        <f>IF(AND(E22="قاب خمشی متوسط",I26="بله"),0.8*I25,IF(AND(E22="قاب خمشی متوسط",I26="خیر"),I25,IF(E22="دوگانه یاترکیبی متوسط",I25,IF(E22="قاب ساختمانی ساده بتنی",I25,IF(E22="قاب ساختمانی ساده واگرای ویژه فولادی",I25,IF(E22="قاب ساختمانی ساده هم محورویژه فولادی",I25,IF(AND(E22="قاب خمشی ویژه",I26="بله"),0.8*I25,IF(AND(E22="قاب خمشی ویژه",I26="خیر"),I25,IF(AND(E22="قاب خمشی معمولی",I26="بله"),0.8*I25,IF(AND(E22="قاب خمشی معمولی",I26="خیر"),I25))))))))))</f>
        <v>0.49048248608952821</v>
      </c>
      <c r="F27" s="30"/>
      <c r="G27" s="30"/>
      <c r="H27" s="26"/>
      <c r="I27" s="37"/>
      <c r="J27" s="22"/>
      <c r="K27" s="22"/>
      <c r="L27" s="36"/>
      <c r="M27" s="96" t="str">
        <f>IF(AND(O22="قاب خمشی متوسط",S26="بله"),"T = %80 Tتجربی =",IF(AND(O22="قاب خمشی متوسط",S26="خیر"),"T =  Tتجربی =",IF(O22="دوگانه یاترکیبی متوسط","T =  Tتجربی =",IF(O22="قاب ساختمانی ساده بتنی","T =  Tتجربی =",IF(O22="قاب ساختمانی ساده واگرای ویژه فولادی","T =  Tتجربی =",IF(O22="قاب ساختمانی ساده هم محورویژه فولادی","T =  Tتجربی =",IF(AND(O22="قاب خمشی ویژه",S26="بله"),"T = %80 Tتجربی =",IF(AND(O22="قاب خمشی ویژه",S26="خیر"),"T =  Tتجربی =",IF(AND(O22="قاب خمشی معمولی",S26="خیر"),"T =  Tتجربی =",IF(AND(O22="قاب خمشی معمولی",S26="بله"),"T = %80 Tتجربی ="))))))))))</f>
        <v>T = %80 Tتجربی =</v>
      </c>
      <c r="N27" s="97"/>
      <c r="O27" s="47">
        <f>IF(AND(O22="قاب خمشی متوسط",S26="بله"),0.8*S25,IF(AND(O22="قاب خمشی متوسط",S26="خیر"),S25,IF(O22="دوگانه یاترکیبی متوسط",S25,IF(O22="قاب ساختمانی ساده بتنی",S25,IF(O22="قاب ساختمانی ساده واگرای ویژه فولادی",S25,IF(O22="قاب ساختمانی ساده هم محورویژه فولادی",S25,IF(AND(O22="قاب خمشی ویژه",S26="بله"),0.8*S25,IF(AND(O22="قاب خمشی ویژه",S26="خیر"),S25,IF(AND(O22="قاب خمشی معمولی",S26="بله"),0.8*S25,IF(AND(O22="قاب خمشی معمولی",S26="خیر"),S25))))))))))</f>
        <v>0.49048248608952821</v>
      </c>
      <c r="P27" s="48"/>
      <c r="Q27" s="48"/>
      <c r="R27" s="26"/>
      <c r="S27" s="37"/>
    </row>
    <row r="28" spans="1:19" ht="27" customHeight="1" thickBot="1" x14ac:dyDescent="0.3">
      <c r="A28"/>
      <c r="B28" s="98" t="s">
        <v>23</v>
      </c>
      <c r="C28" s="99"/>
      <c r="D28" s="99"/>
      <c r="E28" s="99"/>
      <c r="F28" s="100"/>
      <c r="G28" s="70" t="s">
        <v>33</v>
      </c>
      <c r="H28" s="42" t="s">
        <v>26</v>
      </c>
      <c r="I28" s="43">
        <f>IF(G28="بله",1.25*E27,IF(G28="خیر",E27))</f>
        <v>0.61310310761191023</v>
      </c>
      <c r="J28" s="25"/>
      <c r="K28" s="25"/>
      <c r="L28" s="98" t="s">
        <v>23</v>
      </c>
      <c r="M28" s="99"/>
      <c r="N28" s="99"/>
      <c r="O28" s="99"/>
      <c r="P28" s="100"/>
      <c r="Q28" s="70" t="s">
        <v>33</v>
      </c>
      <c r="R28" s="42" t="s">
        <v>26</v>
      </c>
      <c r="S28" s="43">
        <f>IF(Q28="بله",1.25*O27,IF(Q28="خیر",O27))</f>
        <v>0.61310310761191023</v>
      </c>
    </row>
    <row r="29" spans="1:19" ht="4.5" customHeight="1" thickBot="1" x14ac:dyDescent="0.3">
      <c r="A29" s="10"/>
      <c r="B29" s="9"/>
      <c r="C29" s="30"/>
      <c r="D29" s="30"/>
      <c r="E29" s="30"/>
      <c r="F29" s="30"/>
      <c r="G29" s="30"/>
      <c r="H29" s="28"/>
      <c r="I29" s="3"/>
      <c r="J29" s="4"/>
      <c r="K29" s="4"/>
      <c r="L29" s="9"/>
      <c r="M29" s="48"/>
      <c r="N29" s="48"/>
      <c r="O29" s="48"/>
      <c r="P29" s="48"/>
      <c r="Q29" s="48"/>
      <c r="R29" s="33"/>
      <c r="S29" s="3"/>
    </row>
    <row r="30" spans="1:19" ht="27.75" customHeight="1" thickBot="1" x14ac:dyDescent="0.3">
      <c r="A30" s="4"/>
      <c r="B30" s="85" t="s">
        <v>14</v>
      </c>
      <c r="C30" s="86"/>
      <c r="D30" s="87"/>
      <c r="E30" s="29" t="s">
        <v>15</v>
      </c>
      <c r="F30" s="13" t="s">
        <v>18</v>
      </c>
      <c r="G30" s="28"/>
      <c r="H30" s="28"/>
      <c r="I30" s="3"/>
      <c r="J30" s="34"/>
      <c r="K30" s="4"/>
      <c r="L30" s="85" t="s">
        <v>14</v>
      </c>
      <c r="M30" s="86"/>
      <c r="N30" s="87"/>
      <c r="O30" s="55" t="s">
        <v>15</v>
      </c>
      <c r="P30" s="56" t="s">
        <v>18</v>
      </c>
      <c r="Q30" s="33"/>
      <c r="R30" s="33"/>
      <c r="S30" s="3"/>
    </row>
    <row r="31" spans="1:19" ht="5.25" customHeight="1" thickBot="1" x14ac:dyDescent="0.3">
      <c r="A31" s="4"/>
      <c r="B31" s="9"/>
      <c r="C31" s="28"/>
      <c r="D31" s="28"/>
      <c r="E31" s="28"/>
      <c r="F31" s="28"/>
      <c r="G31" s="28"/>
      <c r="H31" s="28"/>
      <c r="I31" s="3"/>
      <c r="J31" s="4"/>
      <c r="K31" s="4"/>
      <c r="L31" s="9"/>
      <c r="M31" s="33"/>
      <c r="N31" s="33"/>
      <c r="O31" s="33"/>
      <c r="P31" s="33"/>
      <c r="Q31" s="33"/>
      <c r="R31" s="33"/>
      <c r="S31" s="3"/>
    </row>
    <row r="32" spans="1:19" ht="24.75" customHeight="1" thickBot="1" x14ac:dyDescent="0.3">
      <c r="A32" s="10"/>
      <c r="B32" s="39" t="str">
        <f>IF(E5="X","B1x=",IF(E5="Y","B1y="))</f>
        <v>B1x=</v>
      </c>
      <c r="C32" s="88" t="str">
        <f>IF(AND(I25&gt;0,I25&lt;G14),"1+(S*T/T0)=",IF(I25=G14,"1+(S*T/T0)=",IF(AND(I25&gt;G14,I25&lt;G16),"S+1=",IF(I25=G16,"S+1=",IF(I25&gt;G16,"(S+1)*(Ts/T)=")))))</f>
        <v>S+1=</v>
      </c>
      <c r="D32" s="90"/>
      <c r="E32" s="91">
        <f>IF(AND(I28&gt;0,I28&lt;G14),1+(G18*I28/G14),IF(I28=G14,1+(G18*I28/G14),IF(AND(I28&gt;G14,I28&lt;G16),G18+1,IF(I28=G16,G18+1,IF(I28&gt;G16,(G18+1)*(G16/I28))))))</f>
        <v>2.75</v>
      </c>
      <c r="F32" s="92"/>
      <c r="G32" s="30"/>
      <c r="H32" s="30"/>
      <c r="I32" s="2"/>
      <c r="J32" s="4"/>
      <c r="K32" s="4"/>
      <c r="L32" s="39" t="str">
        <f>IF(O5="X","B1x=",IF(O5="Y","B1y="))</f>
        <v>B1y=</v>
      </c>
      <c r="M32" s="88" t="str">
        <f>IF(AND(S25&gt;0,S25&lt;Q14),"1+(S*T/T0)=",IF(S25=Q14,"1+(S*T/T0)=",IF(AND(S25&gt;Q14,S25&lt;Q16),"S+1=",IF(S25=Q16,"S+1=",IF(S25&gt;Q16,"(S+1)*(Ts/T)=")))))</f>
        <v>S+1=</v>
      </c>
      <c r="N32" s="90"/>
      <c r="O32" s="91">
        <f>IF(AND(S28&gt;0,S28&lt;Q14),1+(Q18*S28/Q14),IF(S28=Q14,1+(Q18*S28/Q14),IF(AND(S28&gt;Q14,S28&lt;Q16),Q18+1,IF(S28=Q16,Q18+1,IF(S28&gt;Q16,(Q18+1)*(Q16/S28))))))</f>
        <v>2.75</v>
      </c>
      <c r="P32" s="92"/>
      <c r="Q32" s="48"/>
      <c r="R32" s="48"/>
      <c r="S32" s="2"/>
    </row>
    <row r="33" spans="1:20" s="18" customFormat="1" ht="4.5" customHeight="1" thickBot="1" x14ac:dyDescent="0.3">
      <c r="A33" s="10"/>
      <c r="B33" s="17"/>
      <c r="C33" s="10"/>
      <c r="D33" s="10"/>
      <c r="E33" s="6"/>
      <c r="F33" s="6"/>
      <c r="G33" s="6"/>
      <c r="H33" s="6"/>
      <c r="I33" s="11"/>
      <c r="J33" s="4"/>
      <c r="K33" s="4"/>
      <c r="L33" s="17"/>
      <c r="M33" s="10"/>
      <c r="N33" s="10"/>
      <c r="O33" s="6"/>
      <c r="P33" s="6"/>
      <c r="Q33" s="6"/>
      <c r="R33" s="6"/>
      <c r="S33" s="11"/>
    </row>
    <row r="34" spans="1:20" ht="27" customHeight="1" thickBot="1" x14ac:dyDescent="0.3">
      <c r="A34" s="10"/>
      <c r="B34" s="126" t="s">
        <v>16</v>
      </c>
      <c r="C34" s="127"/>
      <c r="D34" s="128"/>
      <c r="E34" s="85">
        <f>IF(AND(I28&gt;0,I28&lt;G16),1,IF(I28=G16,1,IF(AND(I28&gt;G16,I28&lt;4),"((0.7/(4-Ts))(T-Ts))+1=",IF(I28=4,"((0.7/(4-Ts))(T-Ts))+1=",IF(I28&gt;4,1.7)))))</f>
        <v>1</v>
      </c>
      <c r="F34" s="86"/>
      <c r="G34" s="87"/>
      <c r="H34" s="19">
        <f>IF(AND(I28&gt;0,I28&lt;G16),1,IF(I28=G16,1,IF(AND(I28&gt;G16,I28&lt;4),((0.7/(4-G16))*(I28-G16))+1,IF(I28=4,((0.7/(4-G16))*(I28-G16))+1,IF(I28&gt;4,1.7)))))</f>
        <v>1</v>
      </c>
      <c r="I34" s="3"/>
      <c r="J34" s="4"/>
      <c r="K34" s="4"/>
      <c r="L34" s="126" t="s">
        <v>16</v>
      </c>
      <c r="M34" s="127"/>
      <c r="N34" s="128"/>
      <c r="O34" s="85">
        <f>IF(AND(S28&gt;0,S28&lt;Q16),1,IF(S28=Q16,1,IF(AND(S28&gt;Q16,S28&lt;4),"((0.7/(4-Ts))(T-Ts))+1=",IF(S28=4,"((0.7/(4-Ts))(T-Ts))+1=",IF(S28&gt;4,1.7)))))</f>
        <v>1</v>
      </c>
      <c r="P34" s="86"/>
      <c r="Q34" s="87"/>
      <c r="R34" s="19">
        <f>IF(AND(S28&gt;0,S28&lt;Q16),1,IF(S28=Q16,1,IF(AND(S28&gt;Q16,S28&lt;4),((0.7/(4-Q16))*(S28-Q16))+1,IF(S28=4,((0.7/(4-Q16))*(S28-Q16))+1,IF(S28&gt;4,1.7)))))</f>
        <v>1</v>
      </c>
      <c r="S34" s="3"/>
    </row>
    <row r="35" spans="1:20" ht="26.25" customHeight="1" thickBot="1" x14ac:dyDescent="0.3">
      <c r="A35" s="8"/>
      <c r="B35" s="126" t="s">
        <v>17</v>
      </c>
      <c r="C35" s="127"/>
      <c r="D35" s="128"/>
      <c r="E35" s="85">
        <f>IF(AND(I28&gt;0,I28&lt;G16),1,IF(I28=G16,1,IF(AND(I28&gt;G16,I28&lt;4),"((0.4/(4-Ts))(T-Ts))+1=",IF(I28=4,"((0.4/(4-Ts))(T-Ts))+1=",IF(I28&gt;4,1.4)))))</f>
        <v>1</v>
      </c>
      <c r="F35" s="86"/>
      <c r="G35" s="87"/>
      <c r="H35" s="19">
        <f>IF(AND(I28&gt;0,I28&lt;G16),1,IF(I28=G16,1,IF(AND(I28&gt;G16,I28&lt;4),((0.4/(4-G16))*(I28-G16))+1,IF(I28=4,((0.4/(4-G16))*(I28-G16))+1,IF(I267&gt;4,1.4)))))</f>
        <v>1</v>
      </c>
      <c r="I35" s="3"/>
      <c r="J35" s="4"/>
      <c r="K35" s="4"/>
      <c r="L35" s="126" t="s">
        <v>17</v>
      </c>
      <c r="M35" s="127"/>
      <c r="N35" s="128"/>
      <c r="O35" s="85">
        <f>IF(AND(S28&gt;0,S28&lt;Q16),1,IF(S28=Q16,1,IF(AND(S28&gt;Q16,S28&lt;4),"((0.4/(4-Ts))(T-Ts))+1=",IF(S28=4,"((0.4/(4-Ts))(T-Ts))+1=",IF(S28&gt;4,1.4)))))</f>
        <v>1</v>
      </c>
      <c r="P35" s="86"/>
      <c r="Q35" s="87"/>
      <c r="R35" s="19">
        <f>IF(AND(S28&gt;0,S28&lt;Q16),1,IF(S28=Q16,1,IF(AND(S28&gt;Q16,S28&lt;4),((0.4/(4-Q16))*(S28-Q16))+1,IF(S28=4,((0.4/(4-Q16))*(S28-Q16))+1,IF(S267&gt;4,1.4)))))</f>
        <v>1</v>
      </c>
      <c r="S35" s="3"/>
    </row>
    <row r="36" spans="1:20" ht="6" customHeight="1" thickBot="1" x14ac:dyDescent="0.3">
      <c r="A36" s="10"/>
      <c r="B36" s="5"/>
      <c r="C36" s="27"/>
      <c r="D36" s="27"/>
      <c r="E36" s="27"/>
      <c r="F36" s="10"/>
      <c r="G36" s="28"/>
      <c r="H36" s="28"/>
      <c r="I36" s="3"/>
      <c r="J36" s="4"/>
      <c r="K36" s="4"/>
      <c r="L36" s="5"/>
      <c r="M36" s="58"/>
      <c r="N36" s="58"/>
      <c r="O36" s="58"/>
      <c r="P36" s="10"/>
      <c r="Q36" s="33"/>
      <c r="R36" s="33"/>
      <c r="S36" s="3"/>
    </row>
    <row r="37" spans="1:20" ht="26.25" customHeight="1" thickBot="1" x14ac:dyDescent="0.3">
      <c r="A37" s="6"/>
      <c r="B37" s="9"/>
      <c r="C37" s="28"/>
      <c r="D37" s="39" t="str">
        <f>IF(E5="X","Bx=",IF(E5="Y","By="))</f>
        <v>Bx=</v>
      </c>
      <c r="E37" s="44" t="str">
        <f>IF(E5="X","B1x*N=",IF(E5="Y","B1y*N="))</f>
        <v>B1x*N=</v>
      </c>
      <c r="F37" s="24">
        <f>IF(E9="باخطرنسبی خیلی زیاد",E32*H34,IF(E9="باخطرنسبی زیاد",E32*H34,IF(E9="باخطرنسبی متوسط",E32*H35,IF(E9="باخطرنسبی کم",E32*H35))))</f>
        <v>2.75</v>
      </c>
      <c r="G37" s="28"/>
      <c r="H37" s="28"/>
      <c r="I37" s="3"/>
      <c r="J37" s="4"/>
      <c r="K37" s="4"/>
      <c r="L37" s="9"/>
      <c r="M37" s="33"/>
      <c r="N37" s="39" t="str">
        <f>IF(O5="X","Bx=",IF(O5="Y","By="))</f>
        <v>By=</v>
      </c>
      <c r="O37" s="44" t="str">
        <f>IF(O5="X","B1x*N=",IF(O5="Y","B1y*N="))</f>
        <v>B1y*N=</v>
      </c>
      <c r="P37" s="24">
        <f>IF(O9="باخطرنسبی خیلی زیاد",O32*R34,IF(O9="باخطرنسبی زیاد",O32*R34,IF(O9="باخطرنسبی متوسط",O32*R35,IF(O9="باخطرنسبی کم",O32*R35))))</f>
        <v>2.75</v>
      </c>
      <c r="Q37" s="33"/>
      <c r="R37" s="33"/>
      <c r="S37" s="3"/>
    </row>
    <row r="38" spans="1:20" ht="6" customHeight="1" thickBot="1" x14ac:dyDescent="0.3">
      <c r="A38" s="6"/>
      <c r="B38" s="9"/>
      <c r="C38" s="28"/>
      <c r="D38" s="6"/>
      <c r="E38" s="10"/>
      <c r="F38" s="20"/>
      <c r="G38" s="28"/>
      <c r="H38" s="28"/>
      <c r="I38" s="3"/>
      <c r="J38" s="25"/>
      <c r="K38" s="25"/>
      <c r="L38" s="9"/>
      <c r="M38" s="33"/>
      <c r="N38" s="6"/>
      <c r="O38" s="10"/>
      <c r="P38" s="20"/>
      <c r="Q38" s="33"/>
      <c r="R38" s="33"/>
      <c r="S38" s="3"/>
    </row>
    <row r="39" spans="1:20" ht="26.25" customHeight="1" thickBot="1" x14ac:dyDescent="0.3">
      <c r="A39" s="6"/>
      <c r="B39" s="85" t="s">
        <v>24</v>
      </c>
      <c r="C39" s="86"/>
      <c r="D39" s="87"/>
      <c r="E39" s="45" t="s">
        <v>25</v>
      </c>
      <c r="F39" s="69">
        <v>1</v>
      </c>
      <c r="G39" s="28"/>
      <c r="H39" s="28"/>
      <c r="I39" s="3"/>
      <c r="J39" s="25"/>
      <c r="K39" s="25"/>
      <c r="L39" s="85" t="s">
        <v>24</v>
      </c>
      <c r="M39" s="86"/>
      <c r="N39" s="87"/>
      <c r="O39" s="45" t="s">
        <v>25</v>
      </c>
      <c r="P39" s="69">
        <v>1</v>
      </c>
      <c r="Q39" s="33"/>
      <c r="R39" s="33"/>
      <c r="S39" s="3"/>
    </row>
    <row r="40" spans="1:20" ht="5.25" customHeight="1" thickBot="1" x14ac:dyDescent="0.3">
      <c r="A40" s="12"/>
      <c r="B40" s="21"/>
      <c r="C40" s="30"/>
      <c r="D40" s="30"/>
      <c r="E40" s="30"/>
      <c r="F40" s="30"/>
      <c r="G40" s="30"/>
      <c r="H40" s="30"/>
      <c r="I40" s="3"/>
      <c r="J40" s="4"/>
      <c r="K40" s="4"/>
      <c r="L40" s="21"/>
      <c r="M40" s="48"/>
      <c r="N40" s="48"/>
      <c r="O40" s="48"/>
      <c r="P40" s="48"/>
      <c r="Q40" s="48"/>
      <c r="R40" s="48"/>
      <c r="S40" s="3"/>
    </row>
    <row r="41" spans="1:20" ht="27.75" customHeight="1" thickBot="1" x14ac:dyDescent="0.3">
      <c r="A41" s="12"/>
      <c r="B41" s="129" t="s">
        <v>20</v>
      </c>
      <c r="C41" s="130"/>
      <c r="D41" s="130"/>
      <c r="E41" s="131"/>
      <c r="F41" s="124" t="str">
        <f>IF(E5="X","Cx=ABI/R",IF(E5="Y","Cy=ABI/R"))</f>
        <v>Cx=ABI/R</v>
      </c>
      <c r="G41" s="125"/>
      <c r="H41" s="132">
        <f>I9*I11*F37*F39/E23</f>
        <v>0.13750000000000001</v>
      </c>
      <c r="I41" s="133"/>
      <c r="J41" s="4"/>
      <c r="K41" s="4"/>
      <c r="L41" s="129" t="s">
        <v>20</v>
      </c>
      <c r="M41" s="130"/>
      <c r="N41" s="130"/>
      <c r="O41" s="131"/>
      <c r="P41" s="124" t="str">
        <f>IF(O5="X","Cx=ABI/R",IF(O5="Y","Cy=ABI/R"))</f>
        <v>Cy=ABI/R</v>
      </c>
      <c r="Q41" s="125"/>
      <c r="R41" s="132">
        <f>S9*S11*P37*P39/O23</f>
        <v>0.13750000000000001</v>
      </c>
      <c r="S41" s="133"/>
    </row>
    <row r="42" spans="1:20" ht="5.25" customHeight="1" thickBot="1" x14ac:dyDescent="0.3">
      <c r="A42" s="8"/>
      <c r="B42" s="31"/>
      <c r="C42" s="32"/>
      <c r="D42" s="10"/>
      <c r="E42" s="33"/>
      <c r="F42" s="33"/>
      <c r="G42" s="33"/>
      <c r="H42" s="33"/>
      <c r="I42" s="3"/>
      <c r="J42" s="4"/>
      <c r="K42" s="4"/>
      <c r="L42" s="57"/>
      <c r="M42" s="58"/>
      <c r="N42" s="10"/>
      <c r="O42" s="33"/>
      <c r="P42" s="33"/>
      <c r="Q42" s="33"/>
      <c r="R42" s="33"/>
      <c r="S42" s="3"/>
      <c r="T42" s="1"/>
    </row>
    <row r="43" spans="1:20" ht="28.5" customHeight="1" thickBot="1" x14ac:dyDescent="0.3">
      <c r="A43" s="4"/>
      <c r="B43" s="119" t="s">
        <v>28</v>
      </c>
      <c r="C43" s="120"/>
      <c r="D43" s="121"/>
      <c r="E43" s="122" t="str">
        <f>IF(I28&lt;0.5,"T&lt;0.5",IF(I28=0.5,"T=0.5",IF(I28&gt;0.5,"T&gt;0.5",IF(I28&gt;2.5,"T&gt;2.5"))))</f>
        <v>T&gt;0.5</v>
      </c>
      <c r="F43" s="123"/>
      <c r="G43" s="71"/>
      <c r="H43" s="80" t="s">
        <v>27</v>
      </c>
      <c r="I43" s="81">
        <f>IF(I28&lt;0.5,1,IF(I28=0.5,1,IF(I28&gt;0.5,(0.5*I28)+0.75,IF(I28&gt;2.5,2))))</f>
        <v>1.0565515538059551</v>
      </c>
      <c r="J43" s="4"/>
      <c r="K43" s="4"/>
      <c r="L43" s="143" t="s">
        <v>28</v>
      </c>
      <c r="M43" s="144"/>
      <c r="N43" s="145"/>
      <c r="O43" s="122" t="str">
        <f>IF(S28&lt;0.5,"T&lt;0.5",IF(S28=0.5,"T=0.5",IF(S28&gt;0.5,"T&gt;0.5",IF(S28&gt;2.5,"T&gt;2.5"))))</f>
        <v>T&gt;0.5</v>
      </c>
      <c r="P43" s="123"/>
      <c r="Q43" s="46"/>
      <c r="R43" s="82" t="s">
        <v>27</v>
      </c>
      <c r="S43" s="83">
        <f>IF(S28&lt;0.5,1,IF(S28=0.5,1,IF(S28&gt;0.5,(0.5*S28)+0.75,IF(S28&gt;2.5,2))))</f>
        <v>1.0565515538059551</v>
      </c>
      <c r="T43" s="1"/>
    </row>
    <row r="44" spans="1:20" ht="14.25" customHeight="1" thickBot="1" x14ac:dyDescent="0.3">
      <c r="A44" s="33"/>
      <c r="B44" s="72"/>
      <c r="C44" s="72"/>
      <c r="D44" s="72"/>
      <c r="E44" s="73"/>
      <c r="F44" s="73"/>
      <c r="G44" s="79"/>
      <c r="H44" s="75"/>
      <c r="I44" s="76"/>
      <c r="J44" s="33"/>
      <c r="K44" s="33"/>
      <c r="L44" s="74"/>
      <c r="M44" s="74"/>
      <c r="N44" s="74"/>
      <c r="O44" s="73"/>
      <c r="P44" s="73"/>
      <c r="Q44" s="48"/>
      <c r="R44" s="77"/>
      <c r="S44" s="78"/>
      <c r="T44" s="48"/>
    </row>
    <row r="45" spans="1:20" ht="30" customHeight="1" thickBot="1" x14ac:dyDescent="0.3">
      <c r="A45" s="4"/>
      <c r="B45" s="67"/>
      <c r="C45" s="10"/>
      <c r="D45" s="62"/>
      <c r="E45" s="33"/>
      <c r="F45" s="33"/>
      <c r="G45" s="137" t="s">
        <v>39</v>
      </c>
      <c r="H45" s="138"/>
      <c r="I45" s="138"/>
      <c r="J45" s="138"/>
      <c r="K45" s="138"/>
      <c r="L45" s="138"/>
      <c r="M45" s="138"/>
      <c r="N45" s="139"/>
      <c r="O45" s="10"/>
      <c r="P45" s="62"/>
      <c r="Q45" s="33"/>
      <c r="R45" s="33"/>
      <c r="S45" s="33"/>
      <c r="T45" s="48"/>
    </row>
    <row r="46" spans="1:20" ht="32.25" customHeight="1" thickBot="1" x14ac:dyDescent="0.3">
      <c r="B46" s="48"/>
      <c r="C46" s="49"/>
      <c r="D46" s="140" t="s">
        <v>37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  <c r="S46" s="49"/>
      <c r="T46" s="48"/>
    </row>
    <row r="47" spans="1:20" ht="9" customHeight="1" x14ac:dyDescent="0.25">
      <c r="A47" s="10"/>
      <c r="B47" s="49"/>
      <c r="C47" s="49"/>
      <c r="D47" s="49"/>
      <c r="E47" s="48"/>
      <c r="F47" s="4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48"/>
    </row>
    <row r="48" spans="1:20" ht="24" customHeight="1" x14ac:dyDescent="0.25">
      <c r="A48" s="10"/>
      <c r="B48" s="49"/>
      <c r="C48" s="49"/>
      <c r="D48" s="49"/>
      <c r="E48" s="48"/>
      <c r="F48" s="62"/>
      <c r="G48" s="6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48"/>
    </row>
    <row r="49" spans="1:21" ht="8.25" customHeight="1" x14ac:dyDescent="0.25">
      <c r="A49" s="10"/>
      <c r="B49" s="49"/>
      <c r="C49" s="49"/>
      <c r="D49" s="4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48"/>
    </row>
    <row r="50" spans="1:21" ht="24.75" customHeight="1" x14ac:dyDescent="0.25">
      <c r="A50" s="10"/>
      <c r="B50" s="49"/>
      <c r="C50" s="49"/>
      <c r="D50" s="49"/>
      <c r="E50" s="113"/>
      <c r="F50" s="113"/>
      <c r="G50" s="148"/>
      <c r="H50" s="148"/>
      <c r="I50" s="10"/>
      <c r="J50" s="48"/>
      <c r="K50" s="48"/>
      <c r="L50" s="12"/>
      <c r="M50" s="10"/>
      <c r="N50" s="146"/>
      <c r="O50" s="146"/>
      <c r="P50" s="63"/>
      <c r="Q50" s="10"/>
      <c r="R50" s="10"/>
      <c r="S50" s="10"/>
      <c r="T50" s="48"/>
    </row>
    <row r="51" spans="1:21" ht="8.25" customHeight="1" x14ac:dyDescent="0.25">
      <c r="A51" s="10"/>
      <c r="B51" s="49"/>
      <c r="C51" s="49"/>
      <c r="D51" s="4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48"/>
    </row>
    <row r="52" spans="1:21" ht="21.75" customHeight="1" x14ac:dyDescent="0.25">
      <c r="A52" s="10"/>
      <c r="B52" s="49"/>
      <c r="C52" s="49"/>
      <c r="D52" s="49"/>
      <c r="E52" s="6"/>
      <c r="F52" s="64"/>
      <c r="G52" s="10"/>
      <c r="H52" s="113"/>
      <c r="I52" s="1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48"/>
    </row>
    <row r="53" spans="1:21" ht="24" customHeight="1" x14ac:dyDescent="0.25">
      <c r="A53" s="10"/>
      <c r="B53" s="49"/>
      <c r="C53" s="49"/>
      <c r="D53" s="49"/>
      <c r="E53" s="6"/>
      <c r="F53" s="64"/>
      <c r="G53" s="10"/>
      <c r="H53" s="113"/>
      <c r="I53" s="1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48"/>
    </row>
    <row r="54" spans="1:21" ht="7.5" customHeight="1" x14ac:dyDescent="0.25">
      <c r="A54" s="10"/>
      <c r="B54" s="49"/>
      <c r="C54" s="49"/>
      <c r="D54" s="4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48"/>
    </row>
    <row r="55" spans="1:21" ht="23.25" customHeight="1" x14ac:dyDescent="0.25">
      <c r="A55" s="10"/>
      <c r="B55" s="49"/>
      <c r="C55" s="49"/>
      <c r="D55" s="49"/>
      <c r="E55" s="10"/>
      <c r="F55" s="146"/>
      <c r="G55" s="146"/>
      <c r="H55" s="10"/>
      <c r="I55" s="10"/>
      <c r="J55" s="146"/>
      <c r="K55" s="146"/>
      <c r="L55" s="10"/>
      <c r="M55" s="10"/>
      <c r="N55" s="10"/>
      <c r="O55" s="10"/>
      <c r="P55" s="10"/>
      <c r="Q55" s="10"/>
      <c r="R55" s="10"/>
      <c r="S55" s="10"/>
      <c r="T55" s="48"/>
    </row>
    <row r="56" spans="1:21" ht="6" customHeight="1" x14ac:dyDescent="0.25">
      <c r="A56" s="10"/>
      <c r="B56" s="49"/>
      <c r="C56" s="49"/>
      <c r="D56" s="4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48"/>
    </row>
    <row r="57" spans="1:21" ht="23.25" customHeight="1" x14ac:dyDescent="0.25">
      <c r="A57" s="10"/>
      <c r="B57" s="49"/>
      <c r="C57" s="49"/>
      <c r="D57" s="49"/>
      <c r="E57" s="10"/>
      <c r="F57" s="146"/>
      <c r="G57" s="146"/>
      <c r="H57" s="10"/>
      <c r="I57" s="10"/>
      <c r="J57" s="147"/>
      <c r="K57" s="147"/>
      <c r="L57" s="10"/>
      <c r="M57" s="10"/>
      <c r="N57" s="10"/>
      <c r="O57" s="10"/>
      <c r="P57" s="10"/>
      <c r="Q57" s="10"/>
      <c r="R57" s="10"/>
      <c r="S57" s="10"/>
      <c r="T57" s="48"/>
    </row>
    <row r="58" spans="1:21" ht="7.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8"/>
    </row>
    <row r="59" spans="1:21" ht="8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48"/>
    </row>
    <row r="60" spans="1:21" ht="27.75" customHeight="1" x14ac:dyDescent="0.25">
      <c r="B60" s="48"/>
      <c r="C60" s="48"/>
      <c r="D60" s="48"/>
      <c r="E60" s="48"/>
      <c r="F60" s="48"/>
      <c r="G60" s="48"/>
      <c r="H60" s="84"/>
      <c r="I60" s="84"/>
      <c r="J60" s="84"/>
      <c r="K60" s="84"/>
      <c r="L60" s="84"/>
      <c r="M60" s="84"/>
      <c r="N60" s="84"/>
      <c r="O60" s="48"/>
      <c r="P60" s="48"/>
      <c r="Q60" s="53"/>
      <c r="R60" s="53"/>
      <c r="S60" s="48"/>
      <c r="T60" s="48"/>
    </row>
    <row r="61" spans="1:21" ht="24.75" customHeight="1" x14ac:dyDescent="4.4000000000000004">
      <c r="B61" s="48"/>
      <c r="C61" s="48"/>
      <c r="D61" s="48"/>
      <c r="E61" s="48"/>
      <c r="F61" s="48"/>
      <c r="G61" s="48"/>
      <c r="H61" s="51"/>
      <c r="I61" s="51"/>
      <c r="J61" s="51"/>
      <c r="K61" s="51"/>
      <c r="L61" s="52"/>
      <c r="M61" s="48"/>
      <c r="N61" s="65"/>
      <c r="O61" s="48"/>
      <c r="P61" s="48"/>
      <c r="Q61" s="51"/>
      <c r="R61" s="52"/>
      <c r="S61" s="48"/>
      <c r="T61" s="48"/>
    </row>
    <row r="62" spans="1:21" ht="24" customHeight="1" x14ac:dyDescent="0.25">
      <c r="B62" s="48"/>
      <c r="C62" s="48"/>
      <c r="D62" s="48"/>
      <c r="E62" s="48"/>
      <c r="F62" s="48"/>
      <c r="G62" s="48"/>
      <c r="H62" s="50"/>
      <c r="I62" s="50"/>
      <c r="J62" s="50"/>
      <c r="K62" s="50"/>
      <c r="L62" s="50"/>
      <c r="M62" s="54"/>
      <c r="N62" s="66"/>
      <c r="O62" s="48"/>
      <c r="P62" s="48"/>
      <c r="Q62" s="50"/>
      <c r="R62" s="50"/>
      <c r="S62" s="48"/>
      <c r="T62" s="48"/>
    </row>
    <row r="63" spans="1:21" ht="29.25" customHeight="1" x14ac:dyDescent="0.25">
      <c r="B63" s="48"/>
      <c r="C63" s="48"/>
      <c r="D63" s="48"/>
      <c r="E63" s="48"/>
      <c r="F63" s="48"/>
      <c r="G63" s="48"/>
      <c r="H63" s="50"/>
      <c r="I63" s="50"/>
      <c r="J63" s="50"/>
      <c r="K63" s="50"/>
      <c r="L63" s="50"/>
      <c r="M63" s="54"/>
      <c r="N63" s="66"/>
      <c r="O63" s="48"/>
      <c r="P63" s="48"/>
      <c r="Q63" s="50"/>
      <c r="R63" s="50"/>
      <c r="S63" s="49"/>
      <c r="T63" s="49"/>
      <c r="U63" s="49"/>
    </row>
    <row r="64" spans="1:21" ht="26.25" customHeight="1" x14ac:dyDescent="0.25">
      <c r="B64" s="48"/>
      <c r="C64" s="48"/>
      <c r="D64" s="48"/>
      <c r="E64" s="48"/>
      <c r="F64" s="48"/>
      <c r="G64" s="48"/>
      <c r="H64" s="50"/>
      <c r="I64" s="50"/>
      <c r="J64" s="50"/>
      <c r="K64" s="50"/>
      <c r="L64" s="50"/>
      <c r="M64" s="54"/>
      <c r="N64" s="66"/>
      <c r="O64" s="48"/>
      <c r="P64" s="48"/>
      <c r="Q64" s="50"/>
      <c r="R64" s="50"/>
      <c r="S64" s="10"/>
      <c r="T64" s="10"/>
      <c r="U64" s="10"/>
    </row>
    <row r="65" spans="2:21" ht="24" customHeight="1" x14ac:dyDescent="0.25">
      <c r="B65" s="48"/>
      <c r="C65" s="48"/>
      <c r="D65" s="48"/>
      <c r="E65" s="48"/>
      <c r="F65" s="48"/>
      <c r="G65" s="48"/>
      <c r="H65" s="50"/>
      <c r="I65" s="50"/>
      <c r="J65" s="50"/>
      <c r="K65" s="50"/>
      <c r="L65" s="50"/>
      <c r="M65" s="54"/>
      <c r="N65" s="66"/>
      <c r="O65" s="48"/>
      <c r="P65" s="48"/>
      <c r="Q65" s="50"/>
      <c r="R65" s="50"/>
      <c r="S65" s="10"/>
      <c r="T65" s="10"/>
      <c r="U65" s="10"/>
    </row>
    <row r="66" spans="2:21" ht="24.75" customHeight="1" x14ac:dyDescent="0.25">
      <c r="B66" s="48"/>
      <c r="C66" s="48"/>
      <c r="D66" s="48"/>
      <c r="E66" s="48"/>
      <c r="F66" s="48"/>
      <c r="G66" s="48"/>
      <c r="H66" s="50"/>
      <c r="I66" s="50"/>
      <c r="J66" s="50"/>
      <c r="K66" s="50"/>
      <c r="L66" s="50"/>
      <c r="M66" s="54"/>
      <c r="N66" s="66"/>
      <c r="O66" s="48"/>
      <c r="P66" s="48"/>
      <c r="Q66" s="50"/>
      <c r="R66" s="50"/>
      <c r="S66" s="10"/>
      <c r="T66" s="10"/>
      <c r="U66" s="10"/>
    </row>
    <row r="67" spans="2:21" ht="26.25" customHeight="1" x14ac:dyDescent="0.25">
      <c r="B67" s="48"/>
      <c r="C67" s="48"/>
      <c r="D67" s="48"/>
      <c r="E67" s="48"/>
      <c r="F67" s="48"/>
      <c r="G67" s="48"/>
      <c r="H67" s="50"/>
      <c r="I67" s="50"/>
      <c r="J67" s="50"/>
      <c r="K67" s="50"/>
      <c r="L67" s="50"/>
      <c r="M67" s="54"/>
      <c r="N67" s="66"/>
      <c r="O67" s="48"/>
      <c r="P67" s="48"/>
      <c r="Q67" s="50"/>
      <c r="R67" s="50"/>
      <c r="S67" s="10"/>
      <c r="T67" s="10"/>
      <c r="U67" s="7"/>
    </row>
    <row r="68" spans="2:21" ht="22.5" customHeight="1" x14ac:dyDescent="0.25">
      <c r="B68" s="48"/>
      <c r="C68" s="48"/>
      <c r="D68" s="48"/>
      <c r="E68" s="48"/>
      <c r="F68" s="48"/>
      <c r="G68" s="48"/>
      <c r="H68" s="50"/>
      <c r="I68" s="50"/>
      <c r="J68" s="50"/>
      <c r="K68" s="50"/>
      <c r="L68" s="50"/>
      <c r="M68" s="54"/>
      <c r="N68" s="66"/>
      <c r="O68" s="48"/>
      <c r="P68" s="48"/>
      <c r="Q68" s="50"/>
      <c r="R68" s="50"/>
      <c r="S68" s="10"/>
      <c r="T68" s="10"/>
      <c r="U68" s="10"/>
    </row>
    <row r="69" spans="2:21" ht="26.25" customHeight="1" x14ac:dyDescent="0.25">
      <c r="B69" s="48"/>
      <c r="C69" s="48"/>
      <c r="D69" s="48"/>
      <c r="E69" s="48"/>
      <c r="F69" s="48"/>
      <c r="G69" s="48"/>
      <c r="H69" s="50"/>
      <c r="I69" s="50"/>
      <c r="J69" s="50"/>
      <c r="K69" s="50"/>
      <c r="L69" s="50"/>
      <c r="M69" s="54"/>
      <c r="N69" s="66"/>
      <c r="O69" s="48"/>
      <c r="P69" s="48"/>
      <c r="Q69" s="50"/>
      <c r="R69" s="50"/>
      <c r="S69" s="10"/>
      <c r="T69" s="10"/>
      <c r="U69" s="10"/>
    </row>
    <row r="70" spans="2:21" ht="23.25" customHeight="1" x14ac:dyDescent="0.25">
      <c r="B70" s="48"/>
      <c r="C70" s="48"/>
      <c r="D70" s="48"/>
      <c r="E70" s="48"/>
      <c r="F70" s="48"/>
      <c r="G70" s="48"/>
      <c r="H70" s="50"/>
      <c r="I70" s="50"/>
      <c r="J70" s="50"/>
      <c r="K70" s="50"/>
      <c r="L70" s="50"/>
      <c r="M70" s="54"/>
      <c r="N70" s="66"/>
      <c r="O70" s="48"/>
      <c r="P70" s="48"/>
      <c r="Q70" s="50"/>
      <c r="R70" s="50"/>
      <c r="S70" s="10"/>
      <c r="T70" s="10"/>
      <c r="U70" s="10"/>
    </row>
    <row r="71" spans="2:21" ht="10.5" customHeight="1" x14ac:dyDescent="0.25">
      <c r="B71" s="48"/>
      <c r="C71" s="48"/>
      <c r="D71" s="48"/>
      <c r="E71" s="48"/>
      <c r="F71" s="48"/>
      <c r="G71" s="48"/>
      <c r="H71" s="48"/>
      <c r="I71" s="48"/>
      <c r="J71" s="6"/>
      <c r="K71" s="16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ht="27.75" customHeight="1" x14ac:dyDescent="0.25">
      <c r="B72" s="53"/>
      <c r="C72" s="53"/>
      <c r="D72" s="84"/>
      <c r="E72" s="84"/>
      <c r="F72" s="84"/>
      <c r="G72" s="84"/>
      <c r="H72" s="84"/>
      <c r="I72" s="84"/>
      <c r="J72" s="84"/>
      <c r="K72" s="48"/>
      <c r="L72" s="84"/>
      <c r="M72" s="84"/>
      <c r="N72" s="84"/>
      <c r="O72" s="84"/>
      <c r="P72" s="84"/>
      <c r="Q72" s="84"/>
      <c r="R72" s="84"/>
      <c r="S72" s="48"/>
      <c r="T72" s="10"/>
      <c r="U72" s="10"/>
    </row>
    <row r="73" spans="2:21" ht="27" customHeight="1" x14ac:dyDescent="4.4000000000000004">
      <c r="B73" s="51"/>
      <c r="C73" s="51"/>
      <c r="D73" s="51"/>
      <c r="E73" s="51"/>
      <c r="F73" s="51"/>
      <c r="G73" s="51"/>
      <c r="H73" s="52"/>
      <c r="I73" s="48"/>
      <c r="J73" s="65"/>
      <c r="K73" s="48"/>
      <c r="L73" s="51"/>
      <c r="M73" s="51"/>
      <c r="N73" s="51"/>
      <c r="O73" s="51"/>
      <c r="P73" s="52"/>
      <c r="Q73" s="48"/>
      <c r="R73" s="65"/>
      <c r="S73" s="48"/>
      <c r="T73" s="10"/>
      <c r="U73" s="10"/>
    </row>
    <row r="74" spans="2:21" ht="24.75" customHeight="1" x14ac:dyDescent="0.25">
      <c r="B74" s="50"/>
      <c r="C74" s="50"/>
      <c r="D74" s="50"/>
      <c r="E74" s="50"/>
      <c r="F74" s="50"/>
      <c r="G74" s="50"/>
      <c r="H74" s="50"/>
      <c r="I74" s="54"/>
      <c r="J74" s="66"/>
      <c r="K74" s="48"/>
      <c r="L74" s="50"/>
      <c r="M74" s="50"/>
      <c r="N74" s="50"/>
      <c r="O74" s="50"/>
      <c r="P74" s="50"/>
      <c r="Q74" s="54"/>
      <c r="R74" s="66"/>
      <c r="S74" s="48"/>
      <c r="T74" s="10"/>
      <c r="U74" s="10"/>
    </row>
    <row r="75" spans="2:21" ht="22.5" customHeight="1" x14ac:dyDescent="0.25">
      <c r="B75" s="50"/>
      <c r="C75" s="50"/>
      <c r="D75" s="50"/>
      <c r="E75" s="50"/>
      <c r="F75" s="50"/>
      <c r="G75" s="50"/>
      <c r="H75" s="50"/>
      <c r="I75" s="54"/>
      <c r="J75" s="66"/>
      <c r="K75" s="48"/>
      <c r="L75" s="50"/>
      <c r="M75" s="50"/>
      <c r="N75" s="50"/>
      <c r="O75" s="50"/>
      <c r="P75" s="50"/>
      <c r="Q75" s="54"/>
      <c r="R75" s="66"/>
      <c r="S75" s="48"/>
      <c r="T75" s="10"/>
      <c r="U75" s="10"/>
    </row>
    <row r="76" spans="2:21" ht="21" customHeight="1" x14ac:dyDescent="0.25">
      <c r="B76" s="50"/>
      <c r="C76" s="50"/>
      <c r="D76" s="50"/>
      <c r="E76" s="50"/>
      <c r="F76" s="50"/>
      <c r="G76" s="50"/>
      <c r="H76" s="50"/>
      <c r="I76" s="54"/>
      <c r="J76" s="66"/>
      <c r="K76" s="48"/>
      <c r="L76" s="50"/>
      <c r="M76" s="50"/>
      <c r="N76" s="50"/>
      <c r="O76" s="50"/>
      <c r="P76" s="50"/>
      <c r="Q76" s="54"/>
      <c r="R76" s="66"/>
      <c r="S76" s="48"/>
      <c r="T76" s="48"/>
    </row>
    <row r="77" spans="2:21" ht="21" customHeight="1" x14ac:dyDescent="0.25">
      <c r="B77" s="50"/>
      <c r="C77" s="50"/>
      <c r="D77" s="50"/>
      <c r="E77" s="50"/>
      <c r="F77" s="50"/>
      <c r="G77" s="50"/>
      <c r="H77" s="50"/>
      <c r="I77" s="54"/>
      <c r="J77" s="66"/>
      <c r="K77" s="48"/>
      <c r="L77" s="50"/>
      <c r="M77" s="50"/>
      <c r="N77" s="50"/>
      <c r="O77" s="50"/>
      <c r="P77" s="50"/>
      <c r="Q77" s="54"/>
      <c r="R77" s="66"/>
      <c r="S77" s="48"/>
      <c r="T77" s="48"/>
    </row>
    <row r="78" spans="2:21" ht="21" customHeight="1" x14ac:dyDescent="0.25">
      <c r="B78" s="50"/>
      <c r="C78" s="50"/>
      <c r="D78" s="50"/>
      <c r="E78" s="50"/>
      <c r="F78" s="50"/>
      <c r="G78" s="50"/>
      <c r="H78" s="50"/>
      <c r="I78" s="54"/>
      <c r="J78" s="66"/>
      <c r="K78" s="48"/>
      <c r="L78" s="50"/>
      <c r="M78" s="50"/>
      <c r="N78" s="50"/>
      <c r="O78" s="50"/>
      <c r="P78" s="50"/>
      <c r="Q78" s="54"/>
      <c r="R78" s="66"/>
      <c r="S78" s="48"/>
      <c r="T78" s="48"/>
    </row>
    <row r="79" spans="2:21" ht="23.25" customHeight="1" x14ac:dyDescent="0.25">
      <c r="B79" s="50"/>
      <c r="C79" s="50"/>
      <c r="D79" s="50"/>
      <c r="E79" s="50"/>
      <c r="F79" s="50"/>
      <c r="G79" s="50"/>
      <c r="H79" s="50"/>
      <c r="I79" s="54"/>
      <c r="J79" s="66"/>
      <c r="K79" s="48"/>
      <c r="L79" s="50"/>
      <c r="M79" s="50"/>
      <c r="N79" s="50"/>
      <c r="O79" s="50"/>
      <c r="P79" s="50"/>
      <c r="Q79" s="54"/>
      <c r="R79" s="66"/>
      <c r="S79" s="48"/>
      <c r="T79" s="48"/>
    </row>
    <row r="80" spans="2:21" ht="21" customHeight="1" x14ac:dyDescent="0.25">
      <c r="B80" s="50"/>
      <c r="C80" s="50"/>
      <c r="D80" s="50"/>
      <c r="E80" s="50"/>
      <c r="F80" s="50"/>
      <c r="G80" s="50"/>
      <c r="H80" s="50"/>
      <c r="I80" s="54"/>
      <c r="J80" s="66"/>
      <c r="K80" s="48"/>
      <c r="L80" s="50"/>
      <c r="M80" s="50"/>
      <c r="N80" s="50"/>
      <c r="O80" s="50"/>
      <c r="P80" s="50"/>
      <c r="Q80" s="54"/>
      <c r="R80" s="66"/>
      <c r="S80" s="48"/>
      <c r="T80" s="48"/>
    </row>
    <row r="81" spans="2:20" ht="21" customHeight="1" x14ac:dyDescent="0.25">
      <c r="B81" s="50"/>
      <c r="C81" s="50"/>
      <c r="D81" s="50"/>
      <c r="E81" s="50"/>
      <c r="F81" s="50"/>
      <c r="G81" s="50"/>
      <c r="H81" s="50"/>
      <c r="I81" s="54"/>
      <c r="J81" s="66"/>
      <c r="K81" s="48"/>
      <c r="L81" s="50"/>
      <c r="M81" s="50"/>
      <c r="N81" s="50"/>
      <c r="O81" s="50"/>
      <c r="P81" s="50"/>
      <c r="Q81" s="54"/>
      <c r="R81" s="66"/>
      <c r="S81" s="48"/>
      <c r="T81" s="48"/>
    </row>
    <row r="82" spans="2:20" ht="23.25" customHeight="1" x14ac:dyDescent="0.25">
      <c r="B82" s="50"/>
      <c r="C82" s="50"/>
      <c r="D82" s="50"/>
      <c r="E82" s="50"/>
      <c r="F82" s="50"/>
      <c r="G82" s="50"/>
      <c r="H82" s="50"/>
      <c r="I82" s="54"/>
      <c r="J82" s="66"/>
      <c r="K82" s="48"/>
      <c r="L82" s="50"/>
      <c r="M82" s="50"/>
      <c r="N82" s="50"/>
      <c r="O82" s="50"/>
      <c r="P82" s="50"/>
      <c r="Q82" s="54"/>
      <c r="R82" s="66"/>
      <c r="S82" s="48"/>
      <c r="T82" s="48"/>
    </row>
    <row r="83" spans="2:20" ht="21.75" customHeight="1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2:20" ht="27" customHeight="1" x14ac:dyDescent="0.25">
      <c r="B84" s="48"/>
      <c r="C84" s="48"/>
      <c r="D84" s="48"/>
      <c r="E84" s="48"/>
      <c r="F84" s="48"/>
      <c r="G84" s="48"/>
      <c r="H84" s="84"/>
      <c r="I84" s="84"/>
      <c r="J84" s="84"/>
      <c r="K84" s="84"/>
      <c r="L84" s="84"/>
      <c r="M84" s="84"/>
      <c r="N84" s="84"/>
      <c r="O84" s="48"/>
      <c r="P84" s="48"/>
      <c r="Q84" s="48"/>
      <c r="R84" s="48"/>
      <c r="S84" s="48"/>
      <c r="T84" s="48"/>
    </row>
    <row r="85" spans="2:20" ht="25.5" customHeight="1" x14ac:dyDescent="4.4000000000000004">
      <c r="B85" s="48"/>
      <c r="C85" s="48"/>
      <c r="D85" s="48"/>
      <c r="E85" s="48"/>
      <c r="F85" s="48"/>
      <c r="G85" s="48"/>
      <c r="H85" s="51"/>
      <c r="I85" s="51"/>
      <c r="J85" s="51"/>
      <c r="K85" s="51"/>
      <c r="L85" s="52"/>
      <c r="M85" s="48"/>
      <c r="N85" s="65"/>
      <c r="O85" s="48"/>
      <c r="P85" s="48"/>
      <c r="Q85" s="48"/>
      <c r="R85" s="48"/>
      <c r="S85" s="48"/>
      <c r="T85" s="48"/>
    </row>
    <row r="86" spans="2:20" ht="23.25" customHeight="1" x14ac:dyDescent="0.25">
      <c r="B86" s="48"/>
      <c r="C86" s="48"/>
      <c r="D86" s="48"/>
      <c r="E86" s="48"/>
      <c r="F86" s="48"/>
      <c r="G86" s="48"/>
      <c r="H86" s="50"/>
      <c r="I86" s="50"/>
      <c r="J86" s="50"/>
      <c r="K86" s="50"/>
      <c r="L86" s="50"/>
      <c r="M86" s="54"/>
      <c r="N86" s="66"/>
      <c r="O86" s="48"/>
      <c r="P86" s="48"/>
      <c r="Q86" s="48"/>
      <c r="R86" s="48"/>
      <c r="S86" s="48"/>
      <c r="T86" s="48"/>
    </row>
    <row r="87" spans="2:20" ht="20.25" customHeight="1" x14ac:dyDescent="0.25">
      <c r="B87" s="48"/>
      <c r="C87" s="48"/>
      <c r="D87" s="48"/>
      <c r="E87" s="48"/>
      <c r="F87" s="48"/>
      <c r="G87" s="48"/>
      <c r="H87" s="50"/>
      <c r="I87" s="50"/>
      <c r="J87" s="50"/>
      <c r="K87" s="50"/>
      <c r="L87" s="50"/>
      <c r="M87" s="54"/>
      <c r="N87" s="66"/>
      <c r="O87" s="48"/>
      <c r="P87" s="48"/>
      <c r="Q87" s="48"/>
      <c r="R87" s="48"/>
      <c r="S87" s="48"/>
      <c r="T87" s="48"/>
    </row>
    <row r="88" spans="2:20" ht="21" customHeight="1" x14ac:dyDescent="0.25">
      <c r="B88" s="48"/>
      <c r="C88" s="48"/>
      <c r="D88" s="48"/>
      <c r="E88" s="48"/>
      <c r="F88" s="48"/>
      <c r="G88" s="48"/>
      <c r="H88" s="50"/>
      <c r="I88" s="50"/>
      <c r="J88" s="50"/>
      <c r="K88" s="50"/>
      <c r="L88" s="50"/>
      <c r="M88" s="54"/>
      <c r="N88" s="66"/>
      <c r="O88" s="48"/>
      <c r="P88" s="48"/>
      <c r="Q88" s="48"/>
      <c r="R88" s="48"/>
      <c r="S88" s="48"/>
      <c r="T88" s="48"/>
    </row>
    <row r="89" spans="2:20" ht="21" customHeight="1" x14ac:dyDescent="0.25">
      <c r="B89" s="48"/>
      <c r="C89" s="48"/>
      <c r="D89" s="48"/>
      <c r="E89" s="48"/>
      <c r="F89" s="48"/>
      <c r="G89" s="48"/>
      <c r="H89" s="50"/>
      <c r="I89" s="50"/>
      <c r="J89" s="50"/>
      <c r="K89" s="50"/>
      <c r="L89" s="50"/>
      <c r="M89" s="54"/>
      <c r="N89" s="66"/>
      <c r="O89" s="48"/>
      <c r="P89" s="48"/>
      <c r="Q89" s="48"/>
      <c r="R89" s="48"/>
      <c r="S89" s="48"/>
      <c r="T89" s="48"/>
    </row>
    <row r="90" spans="2:20" ht="21.75" customHeight="1" x14ac:dyDescent="0.25">
      <c r="B90" s="48"/>
      <c r="C90" s="48"/>
      <c r="D90" s="48"/>
      <c r="E90" s="48"/>
      <c r="F90" s="48"/>
      <c r="G90" s="48"/>
      <c r="H90" s="50"/>
      <c r="I90" s="50"/>
      <c r="J90" s="50"/>
      <c r="K90" s="50"/>
      <c r="L90" s="50"/>
      <c r="M90" s="54"/>
      <c r="N90" s="66"/>
      <c r="O90" s="48"/>
      <c r="P90" s="48"/>
      <c r="Q90" s="48"/>
      <c r="R90" s="48"/>
      <c r="S90" s="48"/>
      <c r="T90" s="48"/>
    </row>
    <row r="91" spans="2:20" ht="22.5" customHeight="1" x14ac:dyDescent="0.25">
      <c r="B91" s="48"/>
      <c r="C91" s="48"/>
      <c r="D91" s="48"/>
      <c r="E91" s="48"/>
      <c r="F91" s="48"/>
      <c r="G91" s="48"/>
      <c r="H91" s="50"/>
      <c r="I91" s="50"/>
      <c r="J91" s="50"/>
      <c r="K91" s="50"/>
      <c r="L91" s="50"/>
      <c r="M91" s="54"/>
      <c r="N91" s="66"/>
      <c r="O91" s="48"/>
      <c r="P91" s="48"/>
      <c r="Q91" s="48"/>
      <c r="R91" s="48"/>
      <c r="S91" s="48"/>
      <c r="T91" s="48"/>
    </row>
    <row r="92" spans="2:20" ht="21.75" customHeight="1" x14ac:dyDescent="0.25">
      <c r="B92" s="48"/>
      <c r="C92" s="48"/>
      <c r="D92" s="48"/>
      <c r="E92" s="48"/>
      <c r="F92" s="48"/>
      <c r="G92" s="48"/>
      <c r="H92" s="50"/>
      <c r="I92" s="50"/>
      <c r="J92" s="50"/>
      <c r="K92" s="50"/>
      <c r="L92" s="50"/>
      <c r="M92" s="54"/>
      <c r="N92" s="66"/>
      <c r="O92" s="48"/>
      <c r="P92" s="48"/>
      <c r="Q92" s="48"/>
      <c r="R92" s="48"/>
      <c r="S92" s="48"/>
      <c r="T92" s="48"/>
    </row>
    <row r="93" spans="2:20" ht="22.5" customHeight="1" x14ac:dyDescent="0.25">
      <c r="B93" s="48"/>
      <c r="C93" s="48"/>
      <c r="D93" s="48"/>
      <c r="E93" s="48"/>
      <c r="F93" s="48"/>
      <c r="G93" s="48"/>
      <c r="H93" s="50"/>
      <c r="I93" s="50"/>
      <c r="J93" s="50"/>
      <c r="K93" s="50"/>
      <c r="L93" s="50"/>
      <c r="M93" s="54"/>
      <c r="N93" s="66"/>
      <c r="O93" s="48"/>
      <c r="P93" s="48"/>
      <c r="Q93" s="48"/>
      <c r="R93" s="48"/>
      <c r="S93" s="48"/>
      <c r="T93" s="48"/>
    </row>
    <row r="94" spans="2:20" ht="22.5" customHeight="1" x14ac:dyDescent="0.25">
      <c r="B94" s="48"/>
      <c r="C94" s="48"/>
      <c r="D94" s="48"/>
      <c r="E94" s="48"/>
      <c r="F94" s="48"/>
      <c r="G94" s="48"/>
      <c r="H94" s="50"/>
      <c r="I94" s="50"/>
      <c r="J94" s="50"/>
      <c r="K94" s="50"/>
      <c r="L94" s="50"/>
      <c r="M94" s="54"/>
      <c r="N94" s="66"/>
      <c r="O94" s="48"/>
      <c r="P94" s="48"/>
      <c r="Q94" s="48"/>
      <c r="R94" s="48"/>
      <c r="S94" s="48"/>
      <c r="T94" s="48"/>
    </row>
    <row r="95" spans="2:20" ht="8.25" customHeight="1" x14ac:dyDescent="0.25">
      <c r="B95" s="48"/>
      <c r="C95" s="48"/>
      <c r="D95" s="48"/>
      <c r="E95" s="48"/>
      <c r="F95" s="48"/>
      <c r="G95" s="48"/>
      <c r="H95" s="48"/>
      <c r="I95" s="48"/>
      <c r="J95" s="6"/>
      <c r="K95" s="16"/>
      <c r="L95" s="10"/>
      <c r="M95" s="10"/>
      <c r="N95" s="10"/>
      <c r="O95" s="10"/>
      <c r="P95" s="10"/>
      <c r="Q95" s="48"/>
      <c r="R95" s="48"/>
      <c r="S95" s="48"/>
      <c r="T95" s="48"/>
    </row>
    <row r="96" spans="2:20" ht="27" customHeight="1" x14ac:dyDescent="0.25">
      <c r="B96" s="53"/>
      <c r="C96" s="53"/>
      <c r="D96" s="84"/>
      <c r="E96" s="84"/>
      <c r="F96" s="84"/>
      <c r="G96" s="84"/>
      <c r="H96" s="84"/>
      <c r="I96" s="84"/>
      <c r="J96" s="84"/>
      <c r="K96" s="48"/>
      <c r="L96" s="84"/>
      <c r="M96" s="84"/>
      <c r="N96" s="84"/>
      <c r="O96" s="84"/>
      <c r="P96" s="84"/>
      <c r="Q96" s="84"/>
      <c r="R96" s="84"/>
      <c r="S96" s="48"/>
      <c r="T96" s="48"/>
    </row>
    <row r="97" spans="2:20" ht="27.75" customHeight="1" x14ac:dyDescent="4.4000000000000004">
      <c r="B97" s="51"/>
      <c r="C97" s="51"/>
      <c r="D97" s="51"/>
      <c r="E97" s="51"/>
      <c r="F97" s="51"/>
      <c r="G97" s="51"/>
      <c r="H97" s="52"/>
      <c r="I97" s="48"/>
      <c r="J97" s="65"/>
      <c r="K97" s="48"/>
      <c r="L97" s="51"/>
      <c r="M97" s="51"/>
      <c r="N97" s="51"/>
      <c r="O97" s="51"/>
      <c r="P97" s="52"/>
      <c r="Q97" s="48"/>
      <c r="R97" s="65"/>
      <c r="S97" s="48"/>
      <c r="T97" s="48"/>
    </row>
    <row r="98" spans="2:20" ht="24" customHeight="1" x14ac:dyDescent="0.25">
      <c r="B98" s="50"/>
      <c r="C98" s="50"/>
      <c r="D98" s="50"/>
      <c r="E98" s="50"/>
      <c r="F98" s="50"/>
      <c r="G98" s="50"/>
      <c r="H98" s="50"/>
      <c r="I98" s="54"/>
      <c r="J98" s="66"/>
      <c r="K98" s="48"/>
      <c r="L98" s="50"/>
      <c r="M98" s="50"/>
      <c r="N98" s="50"/>
      <c r="O98" s="50"/>
      <c r="P98" s="50"/>
      <c r="Q98" s="54"/>
      <c r="R98" s="66"/>
      <c r="S98" s="48"/>
      <c r="T98" s="48"/>
    </row>
    <row r="99" spans="2:20" ht="23.25" customHeight="1" x14ac:dyDescent="0.25">
      <c r="B99" s="50"/>
      <c r="C99" s="50"/>
      <c r="D99" s="50"/>
      <c r="E99" s="50"/>
      <c r="F99" s="50"/>
      <c r="G99" s="50"/>
      <c r="H99" s="50"/>
      <c r="I99" s="54"/>
      <c r="J99" s="66"/>
      <c r="K99" s="48"/>
      <c r="L99" s="50"/>
      <c r="M99" s="50"/>
      <c r="N99" s="50"/>
      <c r="O99" s="50"/>
      <c r="P99" s="50"/>
      <c r="Q99" s="54"/>
      <c r="R99" s="66"/>
      <c r="S99" s="48"/>
      <c r="T99" s="48"/>
    </row>
    <row r="100" spans="2:20" ht="21.75" customHeight="1" x14ac:dyDescent="0.25">
      <c r="B100" s="50"/>
      <c r="C100" s="50"/>
      <c r="D100" s="50"/>
      <c r="E100" s="50"/>
      <c r="F100" s="50"/>
      <c r="G100" s="50"/>
      <c r="H100" s="50"/>
      <c r="I100" s="54"/>
      <c r="J100" s="66"/>
      <c r="K100" s="48"/>
      <c r="L100" s="50"/>
      <c r="M100" s="50"/>
      <c r="N100" s="50"/>
      <c r="O100" s="50"/>
      <c r="P100" s="50"/>
      <c r="Q100" s="54"/>
      <c r="R100" s="66"/>
      <c r="S100" s="48"/>
      <c r="T100" s="48"/>
    </row>
    <row r="101" spans="2:20" ht="24" customHeight="1" x14ac:dyDescent="0.25">
      <c r="B101" s="50"/>
      <c r="C101" s="50"/>
      <c r="D101" s="50"/>
      <c r="E101" s="50"/>
      <c r="F101" s="50"/>
      <c r="G101" s="50"/>
      <c r="H101" s="50"/>
      <c r="I101" s="54"/>
      <c r="J101" s="66"/>
      <c r="K101" s="48"/>
      <c r="L101" s="50"/>
      <c r="M101" s="50"/>
      <c r="N101" s="50"/>
      <c r="O101" s="50"/>
      <c r="P101" s="50"/>
      <c r="Q101" s="54"/>
      <c r="R101" s="66"/>
      <c r="S101" s="48"/>
      <c r="T101" s="48"/>
    </row>
    <row r="102" spans="2:20" ht="22.5" customHeight="1" x14ac:dyDescent="0.25">
      <c r="B102" s="50"/>
      <c r="C102" s="50"/>
      <c r="D102" s="50"/>
      <c r="E102" s="50"/>
      <c r="F102" s="50"/>
      <c r="G102" s="50"/>
      <c r="H102" s="50"/>
      <c r="I102" s="54"/>
      <c r="J102" s="66"/>
      <c r="K102" s="48"/>
      <c r="L102" s="50"/>
      <c r="M102" s="50"/>
      <c r="N102" s="50"/>
      <c r="O102" s="50"/>
      <c r="P102" s="50"/>
      <c r="Q102" s="54"/>
      <c r="R102" s="66"/>
      <c r="S102" s="48"/>
      <c r="T102" s="48"/>
    </row>
    <row r="103" spans="2:20" ht="21.75" customHeight="1" x14ac:dyDescent="0.25">
      <c r="B103" s="50"/>
      <c r="C103" s="50"/>
      <c r="D103" s="50"/>
      <c r="E103" s="50"/>
      <c r="F103" s="50"/>
      <c r="G103" s="50"/>
      <c r="H103" s="50"/>
      <c r="I103" s="54"/>
      <c r="J103" s="66"/>
      <c r="K103" s="48"/>
      <c r="L103" s="50"/>
      <c r="M103" s="50"/>
      <c r="N103" s="50"/>
      <c r="O103" s="50"/>
      <c r="P103" s="50"/>
      <c r="Q103" s="54"/>
      <c r="R103" s="66"/>
      <c r="S103" s="48"/>
      <c r="T103" s="48"/>
    </row>
    <row r="104" spans="2:20" ht="24" customHeight="1" x14ac:dyDescent="0.25">
      <c r="B104" s="50"/>
      <c r="C104" s="50"/>
      <c r="D104" s="50"/>
      <c r="E104" s="50"/>
      <c r="F104" s="50"/>
      <c r="G104" s="50"/>
      <c r="H104" s="50"/>
      <c r="I104" s="54"/>
      <c r="J104" s="66"/>
      <c r="K104" s="48"/>
      <c r="L104" s="50"/>
      <c r="M104" s="50"/>
      <c r="N104" s="50"/>
      <c r="O104" s="50"/>
      <c r="P104" s="50"/>
      <c r="Q104" s="54"/>
      <c r="R104" s="66"/>
      <c r="S104" s="48"/>
      <c r="T104" s="48"/>
    </row>
    <row r="105" spans="2:20" ht="24" customHeight="1" x14ac:dyDescent="0.25">
      <c r="B105" s="50"/>
      <c r="C105" s="50"/>
      <c r="D105" s="50"/>
      <c r="E105" s="50"/>
      <c r="F105" s="50"/>
      <c r="G105" s="50"/>
      <c r="H105" s="50"/>
      <c r="I105" s="54"/>
      <c r="J105" s="66"/>
      <c r="K105" s="48"/>
      <c r="L105" s="50"/>
      <c r="M105" s="50"/>
      <c r="N105" s="50"/>
      <c r="O105" s="50"/>
      <c r="P105" s="50"/>
      <c r="Q105" s="54"/>
      <c r="R105" s="66"/>
      <c r="S105" s="48"/>
      <c r="T105" s="48"/>
    </row>
    <row r="106" spans="2:20" ht="21" customHeight="1" x14ac:dyDescent="0.25">
      <c r="B106" s="50"/>
      <c r="C106" s="50"/>
      <c r="D106" s="50"/>
      <c r="E106" s="50"/>
      <c r="F106" s="50"/>
      <c r="G106" s="50"/>
      <c r="H106" s="50"/>
      <c r="I106" s="54"/>
      <c r="J106" s="66"/>
      <c r="K106" s="48"/>
      <c r="L106" s="50"/>
      <c r="M106" s="50"/>
      <c r="N106" s="50"/>
      <c r="O106" s="50"/>
      <c r="P106" s="50"/>
      <c r="Q106" s="54"/>
      <c r="R106" s="66"/>
      <c r="S106" s="48"/>
      <c r="T106" s="48"/>
    </row>
    <row r="107" spans="2:20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</row>
    <row r="108" spans="2:20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</row>
  </sheetData>
  <sheetProtection password="893C" sheet="1" objects="1" scenarios="1"/>
  <mergeCells count="91">
    <mergeCell ref="E2:R2"/>
    <mergeCell ref="G45:N45"/>
    <mergeCell ref="D46:R46"/>
    <mergeCell ref="H60:N60"/>
    <mergeCell ref="R41:S41"/>
    <mergeCell ref="L43:N43"/>
    <mergeCell ref="O43:P43"/>
    <mergeCell ref="N50:O50"/>
    <mergeCell ref="F57:G57"/>
    <mergeCell ref="J57:K57"/>
    <mergeCell ref="G50:H50"/>
    <mergeCell ref="F55:G55"/>
    <mergeCell ref="J55:K55"/>
    <mergeCell ref="H52:I53"/>
    <mergeCell ref="E50:F50"/>
    <mergeCell ref="B34:D34"/>
    <mergeCell ref="B43:D43"/>
    <mergeCell ref="E43:F43"/>
    <mergeCell ref="F41:G41"/>
    <mergeCell ref="P41:Q41"/>
    <mergeCell ref="O34:Q34"/>
    <mergeCell ref="L34:N34"/>
    <mergeCell ref="E34:G34"/>
    <mergeCell ref="B35:D35"/>
    <mergeCell ref="E35:G35"/>
    <mergeCell ref="B39:D39"/>
    <mergeCell ref="L41:O41"/>
    <mergeCell ref="L35:N35"/>
    <mergeCell ref="O35:Q35"/>
    <mergeCell ref="L39:N39"/>
    <mergeCell ref="H41:I41"/>
    <mergeCell ref="B41:E41"/>
    <mergeCell ref="O26:R26"/>
    <mergeCell ref="M27:N27"/>
    <mergeCell ref="L28:P28"/>
    <mergeCell ref="L30:N30"/>
    <mergeCell ref="M32:N32"/>
    <mergeCell ref="O32:P32"/>
    <mergeCell ref="O21:P21"/>
    <mergeCell ref="M22:N22"/>
    <mergeCell ref="O22:Q22"/>
    <mergeCell ref="M23:N23"/>
    <mergeCell ref="L25:N25"/>
    <mergeCell ref="O25:R25"/>
    <mergeCell ref="O9:Q9"/>
    <mergeCell ref="L10:N10"/>
    <mergeCell ref="L11:N11"/>
    <mergeCell ref="O11:P11"/>
    <mergeCell ref="L12:N12"/>
    <mergeCell ref="L9:N9"/>
    <mergeCell ref="L3:S3"/>
    <mergeCell ref="L5:N5"/>
    <mergeCell ref="L6:N6"/>
    <mergeCell ref="L7:O7"/>
    <mergeCell ref="L8:N8"/>
    <mergeCell ref="B12:D12"/>
    <mergeCell ref="B13:D13"/>
    <mergeCell ref="B19:D19"/>
    <mergeCell ref="C21:D21"/>
    <mergeCell ref="C22:D22"/>
    <mergeCell ref="B9:D9"/>
    <mergeCell ref="E9:G9"/>
    <mergeCell ref="B10:D10"/>
    <mergeCell ref="B11:D11"/>
    <mergeCell ref="E11:F11"/>
    <mergeCell ref="B3:I3"/>
    <mergeCell ref="B5:D5"/>
    <mergeCell ref="B6:D6"/>
    <mergeCell ref="B7:E7"/>
    <mergeCell ref="B8:D8"/>
    <mergeCell ref="L13:N13"/>
    <mergeCell ref="E25:H25"/>
    <mergeCell ref="B30:D30"/>
    <mergeCell ref="C32:D32"/>
    <mergeCell ref="E32:F32"/>
    <mergeCell ref="E26:H26"/>
    <mergeCell ref="C27:D27"/>
    <mergeCell ref="B28:F28"/>
    <mergeCell ref="E22:G22"/>
    <mergeCell ref="E21:F21"/>
    <mergeCell ref="C23:D23"/>
    <mergeCell ref="B25:D25"/>
    <mergeCell ref="B26:C26"/>
    <mergeCell ref="L19:N19"/>
    <mergeCell ref="M21:N21"/>
    <mergeCell ref="L26:M26"/>
    <mergeCell ref="L72:R72"/>
    <mergeCell ref="D72:J72"/>
    <mergeCell ref="L96:R96"/>
    <mergeCell ref="D96:J96"/>
    <mergeCell ref="H84:N84"/>
  </mergeCells>
  <conditionalFormatting sqref="E5">
    <cfRule type="dataBar" priority="5">
      <dataBar>
        <cfvo type="min"/>
        <cfvo type="max"/>
        <color rgb="FF638EC6"/>
      </dataBar>
    </cfRule>
  </conditionalFormatting>
  <conditionalFormatting sqref="O5">
    <cfRule type="dataBar" priority="1">
      <dataBar>
        <cfvo type="min"/>
        <cfvo type="max"/>
        <color rgb="FF638EC6"/>
      </dataBar>
    </cfRule>
  </conditionalFormatting>
  <dataValidations count="9">
    <dataValidation type="list" allowBlank="1" showInputMessage="1" showErrorMessage="1" sqref="E21 O21">
      <formula1>"بتنی,فولادی"</formula1>
    </dataValidation>
    <dataValidation type="list" allowBlank="1" showInputMessage="1" showErrorMessage="1" sqref="G48">
      <formula1>"X,Y"</formula1>
    </dataValidation>
    <dataValidation type="list" allowBlank="1" showInputMessage="1" showErrorMessage="1" sqref="E9 O9">
      <formula1>"باخطرنسبی خیلی زیاد,باخطرنسبی زیاد,باخطرنسبی متوسط,باخطرنسبی کم"</formula1>
    </dataValidation>
    <dataValidation type="list" allowBlank="1" showInputMessage="1" showErrorMessage="1" sqref="E11:F11 O11:P11">
      <formula1>"خیلی زیاد,زیاد,متوسط,کم"</formula1>
    </dataValidation>
    <dataValidation type="list" allowBlank="1" showInputMessage="1" showErrorMessage="1" sqref="E13 O13">
      <formula1>"I,II,III,IV"</formula1>
    </dataValidation>
    <dataValidation type="list" allowBlank="1" showInputMessage="1" showErrorMessage="1" sqref="I26 G28 S26 Q28">
      <formula1>"بله,خیر"</formula1>
    </dataValidation>
    <dataValidation type="list" allowBlank="1" showInputMessage="1" showErrorMessage="1" sqref="F39 P39">
      <formula1>"1,1.2"</formula1>
    </dataValidation>
    <dataValidation type="list" allowBlank="1" showInputMessage="1" showErrorMessage="1" sqref="G50:H50">
      <formula1>"6 طبقه وبیشتر,تا 5 طبقه"</formula1>
    </dataValidation>
    <dataValidation type="list" allowBlank="1" showInputMessage="1" showErrorMessage="1" sqref="E22:G22 O22:Q22">
      <formula1>"قاب خمشی متوسط,دوگانه یاترکیبی متوسط,قاب ساختمانی ساده بتنی,قاب ساختمانی ساده هم محورویژه فولادی,قاب ساختمانی ساده واگرای ویژه فولادی,قاب خمشی ویژه,قاب خمشی معمولی"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2019-09-26T18:15:26Z</dcterms:modified>
</cp:coreProperties>
</file>